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2" windowWidth="15360" windowHeight="8040" tabRatio="606" activeTab="0"/>
  </bookViews>
  <sheets>
    <sheet name="TEAM" sheetId="1" r:id="rId1"/>
    <sheet name="2 Day totals" sheetId="2" r:id="rId2"/>
    <sheet name="Seniors GP" sheetId="3" r:id="rId3"/>
    <sheet name="Seniors PSG" sheetId="4" r:id="rId4"/>
    <sheet name="Seniors I-1 FS" sheetId="5" r:id="rId5"/>
    <sheet name="YR" sheetId="6" r:id="rId6"/>
    <sheet name="JUN" sheetId="7" r:id="rId7"/>
    <sheet name="JUN FS" sheetId="8" r:id="rId8"/>
    <sheet name="AM" sheetId="9" r:id="rId9"/>
    <sheet name="AM (2)" sheetId="10" r:id="rId10"/>
    <sheet name="M Cl" sheetId="11" r:id="rId11"/>
    <sheet name="M Cl (2)" sheetId="12" r:id="rId12"/>
    <sheet name="U18" sheetId="13" r:id="rId13"/>
    <sheet name="L" sheetId="14" r:id="rId14"/>
    <sheet name="Children" sheetId="15" r:id="rId15"/>
  </sheets>
  <definedNames/>
  <calcPr fullCalcOnLoad="1"/>
</workbook>
</file>

<file path=xl/sharedStrings.xml><?xml version="1.0" encoding="utf-8"?>
<sst xmlns="http://schemas.openxmlformats.org/spreadsheetml/2006/main" count="1837" uniqueCount="302">
  <si>
    <t>Horse name</t>
  </si>
  <si>
    <t>Rider name, surname</t>
  </si>
  <si>
    <t>Owner</t>
  </si>
  <si>
    <t>M</t>
  </si>
  <si>
    <t>Rider NF</t>
  </si>
  <si>
    <t>H</t>
  </si>
  <si>
    <t>C</t>
  </si>
  <si>
    <t>%</t>
  </si>
  <si>
    <t>Total points</t>
  </si>
  <si>
    <t>Judge</t>
  </si>
  <si>
    <t>Final Placing</t>
  </si>
  <si>
    <t>Placing</t>
  </si>
  <si>
    <t>RESULTS</t>
  </si>
  <si>
    <t>Results</t>
  </si>
  <si>
    <t>Error</t>
  </si>
  <si>
    <t>B</t>
  </si>
  <si>
    <r>
      <t>Secretary: __________________________ (Tatjana Sadovina</t>
    </r>
    <r>
      <rPr>
        <sz val="12"/>
        <rFont val="Calibri"/>
        <family val="2"/>
      </rPr>
      <t>)</t>
    </r>
  </si>
  <si>
    <t>Sandra Karisa (LAT)</t>
  </si>
  <si>
    <t>Judra Kašarina (LTU)</t>
  </si>
  <si>
    <t>Daiva Pakuliene (LTU)</t>
  </si>
  <si>
    <t>Raimonda Palionyte (LTU)</t>
  </si>
  <si>
    <t>Ūlle Voolaine (EST)</t>
  </si>
  <si>
    <t>LTU</t>
  </si>
  <si>
    <t>EST</t>
  </si>
  <si>
    <t>Havanna</t>
  </si>
  <si>
    <t>LAT</t>
  </si>
  <si>
    <t>Agnese Kukaine</t>
  </si>
  <si>
    <t>I.Sorokina</t>
  </si>
  <si>
    <t>Dagnija Druva</t>
  </si>
  <si>
    <t>Luvrs</t>
  </si>
  <si>
    <t>D.Druva</t>
  </si>
  <si>
    <t>2016.</t>
  </si>
  <si>
    <t>Children - FEI Children Preliminary Test B 2016</t>
  </si>
  <si>
    <t>Ieva Renate Petersone</t>
  </si>
  <si>
    <t>Karlo</t>
  </si>
  <si>
    <t>G.Bendrupa</t>
  </si>
  <si>
    <t>Sintija Gile</t>
  </si>
  <si>
    <t>Gundega</t>
  </si>
  <si>
    <t>A.Kukaine</t>
  </si>
  <si>
    <t>Amateurs - FEI Children Preliminary Test B 2016</t>
  </si>
  <si>
    <t>Sandra Sysojeva</t>
  </si>
  <si>
    <t>Tereze Rozenberga</t>
  </si>
  <si>
    <t>S. Sysojeva</t>
  </si>
  <si>
    <t>Everita Daubure</t>
  </si>
  <si>
    <t>Anastasija Titova</t>
  </si>
  <si>
    <t>Flamenko</t>
  </si>
  <si>
    <t>G.Loja</t>
  </si>
  <si>
    <t xml:space="preserve"> Young Riders</t>
  </si>
  <si>
    <t xml:space="preserve"> M Class - Open</t>
  </si>
  <si>
    <t>Juniors</t>
  </si>
  <si>
    <t>Seniors</t>
  </si>
  <si>
    <t>L Class - Open</t>
  </si>
  <si>
    <t>Children</t>
  </si>
  <si>
    <t>Diana Suvorova</t>
  </si>
  <si>
    <t>Flamenco</t>
  </si>
  <si>
    <t>A.Mainiece</t>
  </si>
  <si>
    <t>Liga Gile</t>
  </si>
  <si>
    <t>Amateurs</t>
  </si>
  <si>
    <t>E</t>
  </si>
  <si>
    <t>Maija Kleinberga (LAT)</t>
  </si>
  <si>
    <t>Ginta Vilde (LAT)</t>
  </si>
  <si>
    <t>Natālija Šakurova (LAT)</t>
  </si>
  <si>
    <t>Seniors OC - Gran Prix  2016</t>
  </si>
  <si>
    <t>Helena Kaal</t>
  </si>
  <si>
    <t xml:space="preserve">EST </t>
  </si>
  <si>
    <t>Cassander</t>
  </si>
  <si>
    <t>Donna Del Lago</t>
  </si>
  <si>
    <t>LIIVAKU TALLID OÜ</t>
  </si>
  <si>
    <t>Rose Marie Skjoldby</t>
  </si>
  <si>
    <t>Elza Alma Graumane</t>
  </si>
  <si>
    <t>Leipo</t>
  </si>
  <si>
    <t>A.Graumanis</t>
  </si>
  <si>
    <t xml:space="preserve">Carinee Ainola </t>
  </si>
  <si>
    <t>Ilva Lazdina</t>
  </si>
  <si>
    <t>Kolers</t>
  </si>
  <si>
    <t>Žanna Kudinova</t>
  </si>
  <si>
    <t>Z.Kudinova</t>
  </si>
  <si>
    <t>Barbora Jakilaite</t>
  </si>
  <si>
    <t>Rosinante</t>
  </si>
  <si>
    <t>Baron</t>
  </si>
  <si>
    <t>Heli Hussar</t>
  </si>
  <si>
    <t>Miss Smila</t>
  </si>
  <si>
    <t>OÜ Devoran</t>
  </si>
  <si>
    <t>Marika Vunder</t>
  </si>
  <si>
    <t>Helifar</t>
  </si>
  <si>
    <t>Õie Malmberg</t>
  </si>
  <si>
    <t>Grete Hussar</t>
  </si>
  <si>
    <t>Rohan Warrior</t>
  </si>
  <si>
    <t>Dalia Katinaite - Pranckeviciene</t>
  </si>
  <si>
    <t>D.Katinaite - Pranckeviciene</t>
  </si>
  <si>
    <t>FURST</t>
  </si>
  <si>
    <t>Eko</t>
  </si>
  <si>
    <t>A. Kukaine</t>
  </si>
  <si>
    <t>Gunita Sumska-Zagata</t>
  </si>
  <si>
    <t>La Mason</t>
  </si>
  <si>
    <t>Daiga Gravite</t>
  </si>
  <si>
    <t>Leilani</t>
  </si>
  <si>
    <t>D.Gravite</t>
  </si>
  <si>
    <t>Richard Lionheart</t>
  </si>
  <si>
    <t>Aleksandra Panovska</t>
  </si>
  <si>
    <t>Ester</t>
  </si>
  <si>
    <t>Tiina Kuusmann</t>
  </si>
  <si>
    <t>Rimbaud</t>
  </si>
  <si>
    <t>KASUMAA HOBUSED OÜ</t>
  </si>
  <si>
    <t>Miriam Tamm</t>
  </si>
  <si>
    <t>Sir Forsythe CL</t>
  </si>
  <si>
    <t>RANGI TALU 2</t>
  </si>
  <si>
    <t>Vivijāns</t>
  </si>
  <si>
    <t>Shamrock</t>
  </si>
  <si>
    <t>Ellen Vatsel (EST)</t>
  </si>
  <si>
    <t>Kivi</t>
  </si>
  <si>
    <t>J.Meznieks</t>
  </si>
  <si>
    <t>Error %</t>
  </si>
  <si>
    <t>Kristīne Lisovska (LAT)</t>
  </si>
  <si>
    <t>Seniors OC</t>
  </si>
  <si>
    <t>Error 2%</t>
  </si>
  <si>
    <t>Olga Kiričenko</t>
  </si>
  <si>
    <t>Error p.</t>
  </si>
  <si>
    <t>Roids</t>
  </si>
  <si>
    <t>Milords</t>
  </si>
  <si>
    <t>Baltic Dressage League, Latvia - 2017</t>
  </si>
  <si>
    <t>Riga, 10.-11.06.2017.</t>
  </si>
  <si>
    <t>Seniors - Prix St.George 2017</t>
  </si>
  <si>
    <t>Jekaterina Pavlenko</t>
  </si>
  <si>
    <t>RUS</t>
  </si>
  <si>
    <t>Aurora</t>
  </si>
  <si>
    <t>J.Pavlenko</t>
  </si>
  <si>
    <t>Marii-Hellen Raidmets</t>
  </si>
  <si>
    <t>Rokit</t>
  </si>
  <si>
    <t>Krista Raidmets</t>
  </si>
  <si>
    <t>Dina Ellermann</t>
  </si>
  <si>
    <t>Donna Anna</t>
  </si>
  <si>
    <t>Raimonda Palionyte</t>
  </si>
  <si>
    <t>Linguist G</t>
  </si>
  <si>
    <t>R.Palionyte</t>
  </si>
  <si>
    <t>Viktorija Kudrotaite</t>
  </si>
  <si>
    <t>Hefaistas</t>
  </si>
  <si>
    <t>V.Kudrota</t>
  </si>
  <si>
    <t>Margreta Baltgalve</t>
  </si>
  <si>
    <t>Palase</t>
  </si>
  <si>
    <t>M.Baltgalve</t>
  </si>
  <si>
    <t>Irina Puzova</t>
  </si>
  <si>
    <t>Bomond fon Zeus</t>
  </si>
  <si>
    <t>I.Puzova</t>
  </si>
  <si>
    <t xml:space="preserve">Indra Gabalina </t>
  </si>
  <si>
    <t>Chrystal</t>
  </si>
  <si>
    <t>I.Gabalina</t>
  </si>
  <si>
    <t>Elza Zake</t>
  </si>
  <si>
    <t>A Splash of Class</t>
  </si>
  <si>
    <t>J.Trubanovs</t>
  </si>
  <si>
    <t>Bavaras</t>
  </si>
  <si>
    <t>Hammer</t>
  </si>
  <si>
    <t>M.Andreeva</t>
  </si>
  <si>
    <t>Casanova</t>
  </si>
  <si>
    <t>Sheridan Shokay</t>
  </si>
  <si>
    <t>S.Sysojeva</t>
  </si>
  <si>
    <r>
      <t>President of Ground Jury: __________________________ (Natalia Rubashko</t>
    </r>
    <r>
      <rPr>
        <sz val="12"/>
        <rFont val="Calibri"/>
        <family val="2"/>
      </rPr>
      <t>)</t>
    </r>
  </si>
  <si>
    <t>Natalia Rubashko (BLR)</t>
  </si>
  <si>
    <t>Landy's Akvarell</t>
  </si>
  <si>
    <t>San Domingo</t>
  </si>
  <si>
    <t>Young Riders - FEI Prelimimary YR Test 2017</t>
  </si>
  <si>
    <t>Sabine Irbe</t>
  </si>
  <si>
    <t>Dina</t>
  </si>
  <si>
    <t>S.Mayer</t>
  </si>
  <si>
    <t>Juniors - FEI Team Test Juniors 2017</t>
  </si>
  <si>
    <t>Dimants</t>
  </si>
  <si>
    <t>Ausrine Butrimaite</t>
  </si>
  <si>
    <t>Rudolf</t>
  </si>
  <si>
    <t>D.Grinbergas</t>
  </si>
  <si>
    <t>Sintija Elizabete Apsite</t>
  </si>
  <si>
    <t>De Lordo</t>
  </si>
  <si>
    <t>S.Dombrovska</t>
  </si>
  <si>
    <t>H.Kaal</t>
  </si>
  <si>
    <t>Hanne-Lore Vain</t>
  </si>
  <si>
    <t>Burberry 7</t>
  </si>
  <si>
    <t>Maribel Tuiken</t>
  </si>
  <si>
    <t>Afions</t>
  </si>
  <si>
    <t>Piret Tuiken</t>
  </si>
  <si>
    <t>Beate Jursevska</t>
  </si>
  <si>
    <t>Alise Greta Baranovska</t>
  </si>
  <si>
    <t>Iron Lady</t>
  </si>
  <si>
    <t>D.Baranovska</t>
  </si>
  <si>
    <t xml:space="preserve">M Class - FEI Preliminary Test Juniors 2017 </t>
  </si>
  <si>
    <t>Hamaj</t>
  </si>
  <si>
    <t>Antra Cukermane</t>
  </si>
  <si>
    <t>Roxandra</t>
  </si>
  <si>
    <t>A.Cukermane</t>
  </si>
  <si>
    <t>Demi</t>
  </si>
  <si>
    <t>I.Cupajeva</t>
  </si>
  <si>
    <t>Olga Korolenko</t>
  </si>
  <si>
    <t>P.Kokina</t>
  </si>
  <si>
    <t>Anastasija Morozova</t>
  </si>
  <si>
    <t>Karaoke</t>
  </si>
  <si>
    <t>A.Morozova</t>
  </si>
  <si>
    <t>Kristiana Politere</t>
  </si>
  <si>
    <t>Glasma</t>
  </si>
  <si>
    <t>LLU</t>
  </si>
  <si>
    <t>Julija Pumpure</t>
  </si>
  <si>
    <t>Lengli</t>
  </si>
  <si>
    <t>N.Uvarova</t>
  </si>
  <si>
    <t>Barhatniy</t>
  </si>
  <si>
    <t>Irina Jegorova</t>
  </si>
  <si>
    <t>Runway</t>
  </si>
  <si>
    <t>I.Jegorova</t>
  </si>
  <si>
    <t>Furst Frederik</t>
  </si>
  <si>
    <t>B.Jakilaite</t>
  </si>
  <si>
    <t>Laura Jerane</t>
  </si>
  <si>
    <t>Lavanda</t>
  </si>
  <si>
    <t>LJF</t>
  </si>
  <si>
    <t xml:space="preserve">Katariina Merila  </t>
  </si>
  <si>
    <t>OU Novearendus</t>
  </si>
  <si>
    <t>Laurel Leisna</t>
  </si>
  <si>
    <t>Voore Rufus</t>
  </si>
  <si>
    <t>OU Niitvalja Ratsakool</t>
  </si>
  <si>
    <t>Dominika Lela</t>
  </si>
  <si>
    <t>Hiltons</t>
  </si>
  <si>
    <t>Leticija Politere</t>
  </si>
  <si>
    <t>Colton</t>
  </si>
  <si>
    <t>Quo-Vadis</t>
  </si>
  <si>
    <t xml:space="preserve">Mango </t>
  </si>
  <si>
    <t>Patricija Bembere</t>
  </si>
  <si>
    <t xml:space="preserve">Karme Helena </t>
  </si>
  <si>
    <t>SIA Malnieki</t>
  </si>
  <si>
    <t>Sanita Aunina</t>
  </si>
  <si>
    <t>Lambodzini</t>
  </si>
  <si>
    <t>Jana Saulite</t>
  </si>
  <si>
    <t>Laso</t>
  </si>
  <si>
    <t>Alise Steinberga</t>
  </si>
  <si>
    <t>Crystal Claud</t>
  </si>
  <si>
    <t>A.Steinberga</t>
  </si>
  <si>
    <t>Dreams come true</t>
  </si>
  <si>
    <t>J.Rapoports</t>
  </si>
  <si>
    <t>L.Cepurite</t>
  </si>
  <si>
    <t>Lupe</t>
  </si>
  <si>
    <t>Ieva Aleksandrova -Eklone</t>
  </si>
  <si>
    <t>I.Aleksandrova-Eklone</t>
  </si>
  <si>
    <t>Inga Perkona</t>
  </si>
  <si>
    <t>Mariscal SP</t>
  </si>
  <si>
    <t>I.Perkona</t>
  </si>
  <si>
    <t xml:space="preserve">Atis Zarins </t>
  </si>
  <si>
    <t>Kostarika</t>
  </si>
  <si>
    <t>A.Zarina</t>
  </si>
  <si>
    <t>Dustinov V</t>
  </si>
  <si>
    <t>G.Sumska -Zagata</t>
  </si>
  <si>
    <t>Dina Endzina</t>
  </si>
  <si>
    <t>Camelot</t>
  </si>
  <si>
    <t>ERLAIN</t>
  </si>
  <si>
    <t xml:space="preserve">L Class - FEI Children Team Test 2016 </t>
  </si>
  <si>
    <t>Feel My Dreams</t>
  </si>
  <si>
    <t>Lord Sinclair</t>
  </si>
  <si>
    <t>M.Polesko</t>
  </si>
  <si>
    <t>Chacco Deli</t>
  </si>
  <si>
    <t>A.Manelyte</t>
  </si>
  <si>
    <t>Grenholma</t>
  </si>
  <si>
    <t>A.Potasova</t>
  </si>
  <si>
    <t>Kornelija Zubryte</t>
  </si>
  <si>
    <t>Pokerface WE</t>
  </si>
  <si>
    <t>L.Augaityte/ K.Zubryte</t>
  </si>
  <si>
    <t>Viktorija Rutkovska</t>
  </si>
  <si>
    <t>Kruizs</t>
  </si>
  <si>
    <t>V.Rutkovska</t>
  </si>
  <si>
    <t xml:space="preserve">U 18 - FEI Children Team Test 2016 </t>
  </si>
  <si>
    <t>Anastasija Kluikova</t>
  </si>
  <si>
    <t>Lando</t>
  </si>
  <si>
    <t>Roos Marie Laak</t>
  </si>
  <si>
    <t>La Vawetta</t>
  </si>
  <si>
    <t>Tonu Laak</t>
  </si>
  <si>
    <t>Herr Ilves</t>
  </si>
  <si>
    <t>Carinee Ainola</t>
  </si>
  <si>
    <t>Coad Hill Happy (SP)</t>
  </si>
  <si>
    <t>Dianne Mii Raag</t>
  </si>
  <si>
    <t>Aleksandra Sile</t>
  </si>
  <si>
    <t>Lauren</t>
  </si>
  <si>
    <t>E.Sile</t>
  </si>
  <si>
    <t>10.06.</t>
  </si>
  <si>
    <t>2017.</t>
  </si>
  <si>
    <t>11.06.</t>
  </si>
  <si>
    <t>U 18</t>
  </si>
  <si>
    <t>Liene Cepurīte</t>
  </si>
  <si>
    <t>I.Ikauniece</t>
  </si>
  <si>
    <t>SIA "HM AGRO"</t>
  </si>
  <si>
    <t>Seniors - Intermediate I Freestyle</t>
  </si>
  <si>
    <t>Seniors OC - Gran Prix  Freestyle</t>
  </si>
  <si>
    <t>Children - FEI Children Team Test  2016</t>
  </si>
  <si>
    <t>Young Riders -  YR Freestyle</t>
  </si>
  <si>
    <t>O. Kiričenko</t>
  </si>
  <si>
    <t>Auguste Manelyte</t>
  </si>
  <si>
    <t>Alicija Magun</t>
  </si>
  <si>
    <t>Daiva Pakuliene (LAT)</t>
  </si>
  <si>
    <t>Juniors - Freestyle</t>
  </si>
  <si>
    <t>Amateurs - FEI Children Team Test  2016</t>
  </si>
  <si>
    <t xml:space="preserve">M Class - FEI Team Test Juniors 2017 </t>
  </si>
  <si>
    <t xml:space="preserve">U 18 - FEI Children Individual Test 2016 </t>
  </si>
  <si>
    <t xml:space="preserve">L Class - FEI Children Individual Test 2016 </t>
  </si>
  <si>
    <t>Beate Marta Untale</t>
  </si>
  <si>
    <t>Ebony Shakira</t>
  </si>
  <si>
    <t>B.M.Untale</t>
  </si>
  <si>
    <t>Mango</t>
  </si>
  <si>
    <t>Gita Zaķe (LAT)</t>
  </si>
  <si>
    <t>III</t>
  </si>
  <si>
    <t>II</t>
  </si>
  <si>
    <t>I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</si>
</sst>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27]yyyy\ &quot;m.&quot;\ mmmm\ d\ &quot;d.&quot;"/>
    <numFmt numFmtId="199" formatCode="yyyy"/>
    <numFmt numFmtId="200" formatCode="0.0"/>
    <numFmt numFmtId="201" formatCode="_(&quot;$&quot;* #,##0.00_);_(&quot;$&quot;* \(#,##0.00\);_(&quot;$&quot;* &quot;-&quot;??_);_(@_)"/>
    <numFmt numFmtId="202" formatCode="0.000"/>
    <numFmt numFmtId="203" formatCode="&quot; Ls &quot;#,##0.00\ ;&quot;-Ls &quot;#,##0.00\ ;&quot; Ls -&quot;#\ ;@\ 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2"/>
      <color indexed="8"/>
      <name val="Verdan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8" fillId="29" borderId="3" applyNumberFormat="0" applyProtection="0">
      <alignment horizontal="center" vertical="center" wrapText="1"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1" borderId="1" applyNumberFormat="0" applyAlignment="0" applyProtection="0"/>
    <xf numFmtId="0" fontId="57" fillId="0" borderId="7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59" fillId="2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9" fontId="0" fillId="0" borderId="0" applyFont="0" applyFill="0" applyBorder="0" applyAlignment="0" applyProtection="0"/>
    <xf numFmtId="203" fontId="60" fillId="0" borderId="0">
      <alignment/>
      <protection/>
    </xf>
    <xf numFmtId="0" fontId="7" fillId="0" borderId="10" applyNumberFormat="0" applyProtection="0">
      <alignment horizontal="left" vertical="center" wrapText="1"/>
    </xf>
    <xf numFmtId="0" fontId="4" fillId="0" borderId="3" applyNumberFormat="0" applyProtection="0">
      <alignment horizontal="right" vertical="center" wrapText="1"/>
    </xf>
    <xf numFmtId="0" fontId="4" fillId="0" borderId="10" applyNumberFormat="0" applyProtection="0">
      <alignment horizontal="center" vertical="center" wrapText="1"/>
    </xf>
    <xf numFmtId="0" fontId="3" fillId="0" borderId="10" applyNumberFormat="0" applyProtection="0">
      <alignment horizontal="center" vertical="center" wrapText="1"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46" fillId="0" borderId="0">
      <alignment/>
      <protection/>
    </xf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64" fillId="34" borderId="0" xfId="0" applyFont="1" applyFill="1" applyAlignment="1">
      <alignment/>
    </xf>
    <xf numFmtId="0" fontId="10" fillId="34" borderId="0" xfId="0" applyFont="1" applyFill="1" applyAlignment="1">
      <alignment wrapText="1"/>
    </xf>
    <xf numFmtId="0" fontId="64" fillId="0" borderId="0" xfId="0" applyFont="1" applyAlignment="1">
      <alignment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12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center" wrapText="1"/>
    </xf>
    <xf numFmtId="2" fontId="9" fillId="35" borderId="14" xfId="0" applyNumberFormat="1" applyFont="1" applyFill="1" applyBorder="1" applyAlignment="1">
      <alignment horizontal="center" wrapText="1"/>
    </xf>
    <xf numFmtId="200" fontId="13" fillId="34" borderId="14" xfId="0" applyNumberFormat="1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15" fillId="34" borderId="15" xfId="0" applyFont="1" applyFill="1" applyBorder="1" applyAlignment="1">
      <alignment horizontal="center" wrapText="1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64" fillId="0" borderId="0" xfId="0" applyFont="1" applyAlignment="1">
      <alignment/>
    </xf>
    <xf numFmtId="0" fontId="11" fillId="34" borderId="16" xfId="0" applyFont="1" applyFill="1" applyBorder="1" applyAlignment="1">
      <alignment horizontal="center" wrapText="1"/>
    </xf>
    <xf numFmtId="0" fontId="15" fillId="34" borderId="17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67" fillId="34" borderId="0" xfId="0" applyFont="1" applyFill="1" applyAlignment="1">
      <alignment/>
    </xf>
    <xf numFmtId="0" fontId="0" fillId="34" borderId="0" xfId="0" applyFill="1" applyAlignment="1">
      <alignment/>
    </xf>
    <xf numFmtId="0" fontId="6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9" fillId="0" borderId="0" xfId="0" applyFont="1" applyAlignment="1">
      <alignment vertical="center" wrapText="1"/>
    </xf>
    <xf numFmtId="0" fontId="9" fillId="34" borderId="0" xfId="0" applyFont="1" applyFill="1" applyAlignment="1">
      <alignment horizontal="center"/>
    </xf>
    <xf numFmtId="0" fontId="67" fillId="34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2" fontId="9" fillId="34" borderId="0" xfId="58" applyNumberFormat="1" applyFont="1" applyFill="1" applyBorder="1" applyAlignment="1">
      <alignment horizontal="center"/>
      <protection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200" fontId="68" fillId="0" borderId="14" xfId="0" applyNumberFormat="1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15" fillId="34" borderId="18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5" fillId="34" borderId="20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/>
    </xf>
    <xf numFmtId="0" fontId="20" fillId="34" borderId="14" xfId="58" applyFont="1" applyFill="1" applyBorder="1" applyAlignment="1">
      <alignment horizontal="left"/>
      <protection/>
    </xf>
    <xf numFmtId="0" fontId="20" fillId="0" borderId="14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202" fontId="9" fillId="34" borderId="21" xfId="0" applyNumberFormat="1" applyFont="1" applyFill="1" applyBorder="1" applyAlignment="1">
      <alignment horizontal="center" vertical="center" wrapText="1"/>
    </xf>
    <xf numFmtId="202" fontId="9" fillId="34" borderId="19" xfId="0" applyNumberFormat="1" applyFont="1" applyFill="1" applyBorder="1" applyAlignment="1">
      <alignment horizontal="center" vertical="center" wrapText="1"/>
    </xf>
    <xf numFmtId="202" fontId="9" fillId="35" borderId="19" xfId="0" applyNumberFormat="1" applyFont="1" applyFill="1" applyBorder="1" applyAlignment="1">
      <alignment horizontal="center" vertical="center" wrapText="1"/>
    </xf>
    <xf numFmtId="202" fontId="9" fillId="34" borderId="22" xfId="0" applyNumberFormat="1" applyFont="1" applyFill="1" applyBorder="1" applyAlignment="1">
      <alignment horizontal="center" vertical="center" wrapText="1"/>
    </xf>
    <xf numFmtId="202" fontId="9" fillId="34" borderId="20" xfId="0" applyNumberFormat="1" applyFont="1" applyFill="1" applyBorder="1" applyAlignment="1">
      <alignment horizontal="center" vertical="center" wrapText="1"/>
    </xf>
    <xf numFmtId="202" fontId="9" fillId="35" borderId="20" xfId="0" applyNumberFormat="1" applyFont="1" applyFill="1" applyBorder="1" applyAlignment="1">
      <alignment horizontal="center" vertical="center" wrapText="1"/>
    </xf>
    <xf numFmtId="202" fontId="66" fillId="0" borderId="0" xfId="0" applyNumberFormat="1" applyFont="1" applyAlignment="1">
      <alignment horizontal="center"/>
    </xf>
    <xf numFmtId="202" fontId="66" fillId="0" borderId="0" xfId="0" applyNumberFormat="1" applyFont="1" applyAlignment="1">
      <alignment/>
    </xf>
    <xf numFmtId="202" fontId="66" fillId="34" borderId="14" xfId="0" applyNumberFormat="1" applyFont="1" applyFill="1" applyBorder="1" applyAlignment="1">
      <alignment horizontal="center"/>
    </xf>
    <xf numFmtId="202" fontId="66" fillId="0" borderId="0" xfId="0" applyNumberFormat="1" applyFont="1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Alignment="1">
      <alignment/>
    </xf>
    <xf numFmtId="202" fontId="17" fillId="0" borderId="0" xfId="0" applyNumberFormat="1" applyFont="1" applyAlignment="1">
      <alignment horizontal="center"/>
    </xf>
    <xf numFmtId="0" fontId="65" fillId="0" borderId="0" xfId="0" applyFont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64" fillId="34" borderId="14" xfId="68" applyFont="1" applyFill="1" applyBorder="1" applyAlignment="1" applyProtection="1">
      <alignment horizontal="left" wrapText="1"/>
      <protection/>
    </xf>
    <xf numFmtId="0" fontId="64" fillId="34" borderId="14" xfId="70" applyFont="1" applyFill="1" applyBorder="1" applyAlignment="1" applyProtection="1">
      <alignment horizontal="center" wrapText="1"/>
      <protection/>
    </xf>
    <xf numFmtId="0" fontId="64" fillId="34" borderId="14" xfId="0" applyFont="1" applyFill="1" applyBorder="1" applyAlignment="1">
      <alignment horizontal="center"/>
    </xf>
    <xf numFmtId="0" fontId="69" fillId="34" borderId="14" xfId="0" applyFont="1" applyFill="1" applyBorder="1" applyAlignment="1">
      <alignment wrapText="1"/>
    </xf>
    <xf numFmtId="0" fontId="64" fillId="34" borderId="14" xfId="58" applyFont="1" applyFill="1" applyBorder="1" applyAlignment="1">
      <alignment horizontal="left"/>
      <protection/>
    </xf>
    <xf numFmtId="0" fontId="69" fillId="34" borderId="14" xfId="58" applyFont="1" applyFill="1" applyBorder="1" applyAlignment="1">
      <alignment wrapText="1"/>
      <protection/>
    </xf>
    <xf numFmtId="0" fontId="69" fillId="34" borderId="14" xfId="58" applyFont="1" applyFill="1" applyBorder="1" applyAlignment="1">
      <alignment horizontal="left"/>
      <protection/>
    </xf>
    <xf numFmtId="0" fontId="69" fillId="34" borderId="14" xfId="0" applyFont="1" applyFill="1" applyBorder="1" applyAlignment="1">
      <alignment horizontal="left" wrapText="1"/>
    </xf>
    <xf numFmtId="0" fontId="69" fillId="34" borderId="14" xfId="63" applyFont="1" applyFill="1" applyBorder="1" applyAlignment="1" applyProtection="1">
      <alignment/>
      <protection/>
    </xf>
    <xf numFmtId="1" fontId="65" fillId="34" borderId="14" xfId="0" applyNumberFormat="1" applyFont="1" applyFill="1" applyBorder="1" applyAlignment="1">
      <alignment horizontal="center"/>
    </xf>
    <xf numFmtId="0" fontId="69" fillId="34" borderId="14" xfId="63" applyFont="1" applyFill="1" applyBorder="1" applyAlignment="1" applyProtection="1">
      <alignment horizontal="left"/>
      <protection/>
    </xf>
    <xf numFmtId="0" fontId="69" fillId="34" borderId="14" xfId="63" applyFont="1" applyFill="1" applyBorder="1" applyAlignment="1" applyProtection="1">
      <alignment horizontal="left" wrapText="1"/>
      <protection/>
    </xf>
    <xf numFmtId="49" fontId="64" fillId="34" borderId="14" xfId="0" applyNumberFormat="1" applyFont="1" applyFill="1" applyBorder="1" applyAlignment="1">
      <alignment horizontal="left"/>
    </xf>
    <xf numFmtId="1" fontId="64" fillId="34" borderId="14" xfId="0" applyNumberFormat="1" applyFont="1" applyFill="1" applyBorder="1" applyAlignment="1">
      <alignment horizontal="center"/>
    </xf>
    <xf numFmtId="49" fontId="69" fillId="34" borderId="14" xfId="0" applyNumberFormat="1" applyFont="1" applyFill="1" applyBorder="1" applyAlignment="1">
      <alignment horizontal="left" wrapText="1"/>
    </xf>
    <xf numFmtId="0" fontId="5" fillId="34" borderId="14" xfId="58" applyFont="1" applyFill="1" applyBorder="1" applyAlignment="1">
      <alignment wrapText="1"/>
      <protection/>
    </xf>
    <xf numFmtId="0" fontId="64" fillId="34" borderId="14" xfId="0" applyFont="1" applyFill="1" applyBorder="1" applyAlignment="1">
      <alignment horizontal="left"/>
    </xf>
    <xf numFmtId="0" fontId="64" fillId="34" borderId="14" xfId="58" applyFont="1" applyFill="1" applyBorder="1">
      <alignment/>
      <protection/>
    </xf>
    <xf numFmtId="200" fontId="68" fillId="34" borderId="14" xfId="0" applyNumberFormat="1" applyFont="1" applyFill="1" applyBorder="1" applyAlignment="1">
      <alignment horizontal="center"/>
    </xf>
    <xf numFmtId="0" fontId="68" fillId="34" borderId="14" xfId="0" applyFont="1" applyFill="1" applyBorder="1" applyAlignment="1">
      <alignment horizontal="center"/>
    </xf>
    <xf numFmtId="202" fontId="9" fillId="35" borderId="14" xfId="0" applyNumberFormat="1" applyFont="1" applyFill="1" applyBorder="1" applyAlignment="1">
      <alignment horizontal="center" wrapText="1"/>
    </xf>
    <xf numFmtId="0" fontId="65" fillId="0" borderId="14" xfId="0" applyFont="1" applyBorder="1" applyAlignment="1">
      <alignment horizontal="center"/>
    </xf>
    <xf numFmtId="0" fontId="64" fillId="0" borderId="14" xfId="0" applyFont="1" applyFill="1" applyBorder="1" applyAlignment="1">
      <alignment horizontal="left"/>
    </xf>
    <xf numFmtId="0" fontId="64" fillId="0" borderId="14" xfId="0" applyFont="1" applyFill="1" applyBorder="1" applyAlignment="1">
      <alignment horizontal="center"/>
    </xf>
    <xf numFmtId="0" fontId="69" fillId="0" borderId="14" xfId="0" applyFont="1" applyFill="1" applyBorder="1" applyAlignment="1">
      <alignment wrapText="1"/>
    </xf>
    <xf numFmtId="0" fontId="64" fillId="0" borderId="14" xfId="68" applyFont="1" applyFill="1" applyBorder="1" applyAlignment="1" applyProtection="1">
      <alignment horizontal="left" wrapText="1"/>
      <protection/>
    </xf>
    <xf numFmtId="0" fontId="69" fillId="0" borderId="14" xfId="0" applyFont="1" applyFill="1" applyBorder="1" applyAlignment="1">
      <alignment horizontal="left" wrapText="1"/>
    </xf>
    <xf numFmtId="0" fontId="64" fillId="0" borderId="14" xfId="58" applyFont="1" applyFill="1" applyBorder="1" applyAlignment="1">
      <alignment horizontal="left"/>
      <protection/>
    </xf>
    <xf numFmtId="0" fontId="69" fillId="0" borderId="14" xfId="58" applyFont="1" applyFill="1" applyBorder="1" applyAlignment="1">
      <alignment wrapText="1"/>
      <protection/>
    </xf>
    <xf numFmtId="0" fontId="64" fillId="34" borderId="14" xfId="0" applyFont="1" applyFill="1" applyBorder="1" applyAlignment="1">
      <alignment horizontal="left" wrapText="1"/>
    </xf>
    <xf numFmtId="0" fontId="5" fillId="0" borderId="14" xfId="58" applyFont="1" applyFill="1" applyBorder="1" applyAlignment="1">
      <alignment wrapText="1"/>
      <protection/>
    </xf>
    <xf numFmtId="0" fontId="64" fillId="34" borderId="14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4" fillId="0" borderId="14" xfId="70" applyFont="1" applyFill="1" applyBorder="1" applyAlignment="1" applyProtection="1">
      <alignment horizontal="center" wrapText="1"/>
      <protection/>
    </xf>
    <xf numFmtId="0" fontId="69" fillId="0" borderId="14" xfId="68" applyFont="1" applyFill="1" applyBorder="1" applyAlignment="1" applyProtection="1">
      <alignment horizontal="left" wrapText="1"/>
      <protection/>
    </xf>
    <xf numFmtId="49" fontId="19" fillId="36" borderId="14" xfId="0" applyNumberFormat="1" applyFont="1" applyFill="1" applyBorder="1" applyAlignment="1">
      <alignment horizontal="left"/>
    </xf>
    <xf numFmtId="1" fontId="19" fillId="37" borderId="14" xfId="0" applyNumberFormat="1" applyFont="1" applyFill="1" applyBorder="1" applyAlignment="1">
      <alignment horizontal="center"/>
    </xf>
    <xf numFmtId="0" fontId="20" fillId="38" borderId="14" xfId="67" applyNumberFormat="1" applyFont="1" applyFill="1" applyBorder="1" applyAlignment="1">
      <alignment horizontal="left"/>
      <protection/>
    </xf>
    <xf numFmtId="0" fontId="20" fillId="0" borderId="14" xfId="58" applyFont="1" applyFill="1" applyBorder="1" applyAlignment="1">
      <alignment horizontal="left"/>
      <protection/>
    </xf>
    <xf numFmtId="49" fontId="64" fillId="0" borderId="14" xfId="0" applyNumberFormat="1" applyFont="1" applyFill="1" applyBorder="1" applyAlignment="1">
      <alignment horizontal="left"/>
    </xf>
    <xf numFmtId="1" fontId="64" fillId="0" borderId="14" xfId="0" applyNumberFormat="1" applyFont="1" applyFill="1" applyBorder="1" applyAlignment="1">
      <alignment horizontal="center"/>
    </xf>
    <xf numFmtId="49" fontId="69" fillId="0" borderId="14" xfId="0" applyNumberFormat="1" applyFont="1" applyFill="1" applyBorder="1" applyAlignment="1">
      <alignment horizontal="left" wrapText="1"/>
    </xf>
    <xf numFmtId="0" fontId="64" fillId="0" borderId="14" xfId="0" applyFont="1" applyFill="1" applyBorder="1" applyAlignment="1">
      <alignment horizontal="left" wrapText="1"/>
    </xf>
    <xf numFmtId="0" fontId="64" fillId="0" borderId="14" xfId="63" applyFont="1" applyFill="1" applyBorder="1" applyAlignment="1" applyProtection="1">
      <alignment/>
      <protection/>
    </xf>
    <xf numFmtId="0" fontId="64" fillId="0" borderId="14" xfId="63" applyFont="1" applyFill="1" applyBorder="1" applyAlignment="1" applyProtection="1">
      <alignment horizontal="left"/>
      <protection/>
    </xf>
    <xf numFmtId="0" fontId="69" fillId="0" borderId="14" xfId="63" applyFont="1" applyFill="1" applyBorder="1" applyAlignment="1" applyProtection="1">
      <alignment horizontal="left" wrapText="1"/>
      <protection/>
    </xf>
    <xf numFmtId="0" fontId="64" fillId="0" borderId="14" xfId="0" applyFont="1" applyFill="1" applyBorder="1" applyAlignment="1">
      <alignment wrapText="1"/>
    </xf>
    <xf numFmtId="0" fontId="70" fillId="0" borderId="14" xfId="58" applyFont="1" applyFill="1" applyBorder="1" applyAlignment="1">
      <alignment wrapText="1"/>
      <protection/>
    </xf>
    <xf numFmtId="0" fontId="64" fillId="0" borderId="14" xfId="58" applyFont="1" applyFill="1" applyBorder="1">
      <alignment/>
      <protection/>
    </xf>
    <xf numFmtId="0" fontId="64" fillId="0" borderId="14" xfId="0" applyFont="1" applyFill="1" applyBorder="1" applyAlignment="1">
      <alignment vertical="center" wrapText="1"/>
    </xf>
    <xf numFmtId="0" fontId="69" fillId="0" borderId="14" xfId="0" applyFont="1" applyFill="1" applyBorder="1" applyAlignment="1">
      <alignment vertical="center" wrapText="1"/>
    </xf>
    <xf numFmtId="0" fontId="64" fillId="0" borderId="14" xfId="58" applyFont="1" applyFill="1" applyBorder="1" applyAlignment="1">
      <alignment horizontal="left" wrapText="1"/>
      <protection/>
    </xf>
    <xf numFmtId="0" fontId="70" fillId="0" borderId="14" xfId="68" applyFont="1" applyFill="1" applyBorder="1" applyAlignment="1" applyProtection="1">
      <alignment horizontal="left" wrapText="1"/>
      <protection/>
    </xf>
    <xf numFmtId="0" fontId="65" fillId="0" borderId="14" xfId="0" applyFont="1" applyFill="1" applyBorder="1" applyAlignment="1">
      <alignment horizontal="center"/>
    </xf>
    <xf numFmtId="202" fontId="66" fillId="35" borderId="14" xfId="0" applyNumberFormat="1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 wrapText="1"/>
    </xf>
    <xf numFmtId="0" fontId="9" fillId="34" borderId="0" xfId="0" applyFont="1" applyFill="1" applyAlignment="1">
      <alignment horizontal="center"/>
    </xf>
    <xf numFmtId="0" fontId="65" fillId="39" borderId="14" xfId="0" applyFont="1" applyFill="1" applyBorder="1" applyAlignment="1">
      <alignment horizontal="center"/>
    </xf>
    <xf numFmtId="0" fontId="69" fillId="39" borderId="14" xfId="58" applyFont="1" applyFill="1" applyBorder="1" applyAlignment="1">
      <alignment horizontal="left"/>
      <protection/>
    </xf>
    <xf numFmtId="0" fontId="64" fillId="39" borderId="14" xfId="0" applyFont="1" applyFill="1" applyBorder="1" applyAlignment="1">
      <alignment horizontal="center"/>
    </xf>
    <xf numFmtId="0" fontId="64" fillId="39" borderId="14" xfId="58" applyFont="1" applyFill="1" applyBorder="1" applyAlignment="1">
      <alignment horizontal="left"/>
      <protection/>
    </xf>
    <xf numFmtId="0" fontId="69" fillId="39" borderId="14" xfId="58" applyFont="1" applyFill="1" applyBorder="1" applyAlignment="1">
      <alignment wrapText="1"/>
      <protection/>
    </xf>
    <xf numFmtId="202" fontId="66" fillId="39" borderId="14" xfId="0" applyNumberFormat="1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left"/>
    </xf>
    <xf numFmtId="0" fontId="64" fillId="40" borderId="14" xfId="0" applyFont="1" applyFill="1" applyBorder="1" applyAlignment="1">
      <alignment horizontal="center"/>
    </xf>
    <xf numFmtId="0" fontId="69" fillId="40" borderId="14" xfId="0" applyFont="1" applyFill="1" applyBorder="1" applyAlignment="1">
      <alignment wrapText="1"/>
    </xf>
    <xf numFmtId="202" fontId="66" fillId="40" borderId="14" xfId="0" applyNumberFormat="1" applyFont="1" applyFill="1" applyBorder="1" applyAlignment="1">
      <alignment horizontal="center"/>
    </xf>
    <xf numFmtId="0" fontId="64" fillId="40" borderId="14" xfId="68" applyFont="1" applyFill="1" applyBorder="1" applyAlignment="1" applyProtection="1">
      <alignment horizontal="left" wrapText="1"/>
      <protection/>
    </xf>
    <xf numFmtId="0" fontId="64" fillId="40" borderId="14" xfId="70" applyFont="1" applyFill="1" applyBorder="1" applyAlignment="1" applyProtection="1">
      <alignment horizontal="center" wrapText="1"/>
      <protection/>
    </xf>
    <xf numFmtId="0" fontId="69" fillId="40" borderId="14" xfId="58" applyFont="1" applyFill="1" applyBorder="1" applyAlignment="1">
      <alignment horizontal="left"/>
      <protection/>
    </xf>
    <xf numFmtId="0" fontId="64" fillId="40" borderId="14" xfId="58" applyFont="1" applyFill="1" applyBorder="1" applyAlignment="1">
      <alignment horizontal="left"/>
      <protection/>
    </xf>
    <xf numFmtId="0" fontId="69" fillId="40" borderId="14" xfId="58" applyFont="1" applyFill="1" applyBorder="1" applyAlignment="1">
      <alignment wrapText="1"/>
      <protection/>
    </xf>
    <xf numFmtId="0" fontId="65" fillId="34" borderId="14" xfId="0" applyFont="1" applyFill="1" applyBorder="1" applyAlignment="1">
      <alignment horizontal="center"/>
    </xf>
    <xf numFmtId="0" fontId="66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4" fillId="39" borderId="14" xfId="68" applyFont="1" applyFill="1" applyBorder="1" applyAlignment="1" applyProtection="1">
      <alignment horizontal="left" wrapText="1"/>
      <protection/>
    </xf>
    <xf numFmtId="0" fontId="64" fillId="39" borderId="14" xfId="70" applyFont="1" applyFill="1" applyBorder="1" applyAlignment="1" applyProtection="1">
      <alignment horizontal="center" wrapText="1"/>
      <protection/>
    </xf>
    <xf numFmtId="0" fontId="69" fillId="39" borderId="14" xfId="0" applyFont="1" applyFill="1" applyBorder="1" applyAlignment="1">
      <alignment wrapText="1"/>
    </xf>
    <xf numFmtId="0" fontId="64" fillId="40" borderId="14" xfId="63" applyFont="1" applyFill="1" applyBorder="1" applyAlignment="1" applyProtection="1">
      <alignment/>
      <protection/>
    </xf>
    <xf numFmtId="1" fontId="64" fillId="40" borderId="14" xfId="0" applyNumberFormat="1" applyFont="1" applyFill="1" applyBorder="1" applyAlignment="1">
      <alignment horizontal="center"/>
    </xf>
    <xf numFmtId="0" fontId="64" fillId="40" borderId="14" xfId="63" applyFont="1" applyFill="1" applyBorder="1" applyAlignment="1" applyProtection="1">
      <alignment horizontal="left"/>
      <protection/>
    </xf>
    <xf numFmtId="0" fontId="69" fillId="40" borderId="14" xfId="63" applyFont="1" applyFill="1" applyBorder="1" applyAlignment="1" applyProtection="1">
      <alignment horizontal="left" wrapText="1"/>
      <protection/>
    </xf>
    <xf numFmtId="202" fontId="13" fillId="0" borderId="0" xfId="0" applyNumberFormat="1" applyFont="1" applyAlignment="1">
      <alignment/>
    </xf>
    <xf numFmtId="202" fontId="9" fillId="10" borderId="0" xfId="0" applyNumberFormat="1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4" fillId="34" borderId="23" xfId="0" applyFont="1" applyFill="1" applyBorder="1" applyAlignment="1">
      <alignment horizontal="center" wrapText="1"/>
    </xf>
    <xf numFmtId="0" fontId="14" fillId="34" borderId="24" xfId="0" applyFont="1" applyFill="1" applyBorder="1" applyAlignment="1">
      <alignment horizontal="center" wrapText="1"/>
    </xf>
    <xf numFmtId="0" fontId="11" fillId="34" borderId="25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wrapText="1"/>
    </xf>
    <xf numFmtId="0" fontId="11" fillId="34" borderId="27" xfId="0" applyFont="1" applyFill="1" applyBorder="1" applyAlignment="1">
      <alignment horizontal="center" wrapText="1"/>
    </xf>
    <xf numFmtId="0" fontId="11" fillId="34" borderId="28" xfId="0" applyFont="1" applyFill="1" applyBorder="1" applyAlignment="1">
      <alignment horizontal="center" wrapText="1"/>
    </xf>
    <xf numFmtId="184" fontId="11" fillId="34" borderId="25" xfId="45" applyFont="1" applyFill="1" applyBorder="1" applyAlignment="1">
      <alignment horizontal="center" wrapText="1"/>
    </xf>
    <xf numFmtId="184" fontId="11" fillId="34" borderId="26" xfId="45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11" fillId="34" borderId="30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34" borderId="31" xfId="0" applyFont="1" applyFill="1" applyBorder="1" applyAlignment="1">
      <alignment horizontal="center" wrapText="1"/>
    </xf>
    <xf numFmtId="0" fontId="11" fillId="34" borderId="32" xfId="0" applyFont="1" applyFill="1" applyBorder="1" applyAlignment="1">
      <alignment horizontal="center" wrapText="1"/>
    </xf>
    <xf numFmtId="0" fontId="11" fillId="34" borderId="33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35" xfId="0" applyFont="1" applyFill="1" applyBorder="1" applyAlignment="1">
      <alignment horizontal="center" wrapText="1"/>
    </xf>
    <xf numFmtId="0" fontId="15" fillId="34" borderId="36" xfId="0" applyFont="1" applyFill="1" applyBorder="1" applyAlignment="1">
      <alignment horizontal="center" wrapText="1"/>
    </xf>
    <xf numFmtId="0" fontId="15" fillId="34" borderId="37" xfId="0" applyFont="1" applyFill="1" applyBorder="1" applyAlignment="1">
      <alignment horizontal="center" wrapText="1"/>
    </xf>
    <xf numFmtId="0" fontId="11" fillId="34" borderId="38" xfId="0" applyFont="1" applyFill="1" applyBorder="1" applyAlignment="1">
      <alignment horizontal="center" wrapText="1"/>
    </xf>
    <xf numFmtId="0" fontId="11" fillId="34" borderId="39" xfId="0" applyFont="1" applyFill="1" applyBorder="1" applyAlignment="1">
      <alignment horizontal="center" wrapText="1"/>
    </xf>
    <xf numFmtId="0" fontId="11" fillId="34" borderId="40" xfId="0" applyFont="1" applyFill="1" applyBorder="1" applyAlignment="1">
      <alignment horizontal="center" wrapText="1"/>
    </xf>
    <xf numFmtId="0" fontId="11" fillId="34" borderId="41" xfId="0" applyFont="1" applyFill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NameBordered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arasts 2" xfId="62"/>
    <cellStyle name="Parasts 3" xfId="63"/>
    <cellStyle name="Parasts 4" xfId="64"/>
    <cellStyle name="Parasts 5" xfId="65"/>
    <cellStyle name="Percent" xfId="66"/>
    <cellStyle name="TableStyleLight1" xfId="67"/>
    <cellStyle name="TextField" xfId="68"/>
    <cellStyle name="TextFieldBordered" xfId="69"/>
    <cellStyle name="TextLightCenter" xfId="70"/>
    <cellStyle name="TextStrongCenter" xfId="71"/>
    <cellStyle name="Title" xfId="72"/>
    <cellStyle name="Total" xfId="73"/>
    <cellStyle name="Warning Text" xfId="74"/>
    <cellStyle name="Обычный 2" xfId="75"/>
  </cellStyles>
  <dxfs count="4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476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3</xdr:col>
      <xdr:colOff>552450</xdr:colOff>
      <xdr:row>7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57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1</xdr:col>
      <xdr:colOff>1076325</xdr:colOff>
      <xdr:row>6</xdr:row>
      <xdr:rowOff>114300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552450</xdr:colOff>
      <xdr:row>6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857250</xdr:colOff>
      <xdr:row>6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</xdr:row>
      <xdr:rowOff>180975</xdr:rowOff>
    </xdr:from>
    <xdr:to>
      <xdr:col>3</xdr:col>
      <xdr:colOff>523875</xdr:colOff>
      <xdr:row>7</xdr:row>
      <xdr:rowOff>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52475"/>
          <a:ext cx="9334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800100</xdr:colOff>
      <xdr:row>6</xdr:row>
      <xdr:rowOff>57150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238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</xdr:row>
      <xdr:rowOff>228600</xdr:rowOff>
    </xdr:from>
    <xdr:to>
      <xdr:col>2</xdr:col>
      <xdr:colOff>447675</xdr:colOff>
      <xdr:row>5</xdr:row>
      <xdr:rowOff>266700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00100"/>
          <a:ext cx="7334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76200</xdr:rowOff>
    </xdr:from>
    <xdr:to>
      <xdr:col>1</xdr:col>
      <xdr:colOff>1066800</xdr:colOff>
      <xdr:row>6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2450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457200</xdr:colOff>
      <xdr:row>6</xdr:row>
      <xdr:rowOff>228600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476250"/>
          <a:ext cx="10191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476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3</xdr:col>
      <xdr:colOff>552450</xdr:colOff>
      <xdr:row>7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857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476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3</xdr:col>
      <xdr:colOff>552450</xdr:colOff>
      <xdr:row>7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57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1</xdr:col>
      <xdr:colOff>1038225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1476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3</xdr:col>
      <xdr:colOff>552450</xdr:colOff>
      <xdr:row>7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57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1</xdr:col>
      <xdr:colOff>1076325</xdr:colOff>
      <xdr:row>6</xdr:row>
      <xdr:rowOff>114300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552450</xdr:colOff>
      <xdr:row>6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1</xdr:col>
      <xdr:colOff>1076325</xdr:colOff>
      <xdr:row>6</xdr:row>
      <xdr:rowOff>114300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552450</xdr:colOff>
      <xdr:row>6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76200</xdr:rowOff>
    </xdr:from>
    <xdr:to>
      <xdr:col>1</xdr:col>
      <xdr:colOff>1066800</xdr:colOff>
      <xdr:row>6</xdr:row>
      <xdr:rowOff>142875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2450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457200</xdr:colOff>
      <xdr:row>6</xdr:row>
      <xdr:rowOff>228600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47625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76200</xdr:rowOff>
    </xdr:from>
    <xdr:to>
      <xdr:col>1</xdr:col>
      <xdr:colOff>1066800</xdr:colOff>
      <xdr:row>6</xdr:row>
      <xdr:rowOff>142875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2450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457200</xdr:colOff>
      <xdr:row>6</xdr:row>
      <xdr:rowOff>228600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476250"/>
          <a:ext cx="10096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1</xdr:col>
      <xdr:colOff>1076325</xdr:colOff>
      <xdr:row>6</xdr:row>
      <xdr:rowOff>114300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552450</xdr:colOff>
      <xdr:row>6</xdr:row>
      <xdr:rowOff>209550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71500"/>
          <a:ext cx="10191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0">
      <selection activeCell="O23" sqref="O23"/>
    </sheetView>
  </sheetViews>
  <sheetFormatPr defaultColWidth="9.140625" defaultRowHeight="21" customHeight="1"/>
  <cols>
    <col min="1" max="1" width="7.7109375" style="0" customWidth="1"/>
    <col min="2" max="2" width="22.28125" style="0" customWidth="1"/>
    <col min="3" max="3" width="8.28125" style="0" customWidth="1"/>
    <col min="4" max="4" width="18.421875" style="0" customWidth="1"/>
    <col min="5" max="5" width="22.00390625" style="0" customWidth="1"/>
    <col min="6" max="6" width="11.28125" style="65" customWidth="1"/>
    <col min="7" max="7" width="11.421875" style="65" customWidth="1"/>
    <col min="8" max="8" width="10.57421875" style="152" customWidth="1"/>
    <col min="9" max="9" width="10.421875" style="144" customWidth="1"/>
  </cols>
  <sheetData>
    <row r="1" spans="1:14" ht="21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51"/>
      <c r="J1" s="35"/>
      <c r="K1" s="35"/>
      <c r="L1" s="35"/>
      <c r="M1" s="35"/>
      <c r="N1" s="35"/>
    </row>
    <row r="2" spans="1:10" ht="21" customHeight="1">
      <c r="A2" s="14" t="s">
        <v>121</v>
      </c>
      <c r="B2" s="15"/>
      <c r="C2" s="6"/>
      <c r="D2" s="155"/>
      <c r="E2" s="155"/>
      <c r="F2" s="155"/>
      <c r="G2" s="155"/>
      <c r="H2" s="155"/>
      <c r="I2" s="143"/>
      <c r="J2" s="17"/>
    </row>
    <row r="3" spans="1:10" ht="21" customHeight="1" thickBot="1">
      <c r="A3" s="156" t="s">
        <v>13</v>
      </c>
      <c r="B3" s="156"/>
      <c r="C3" s="156"/>
      <c r="D3" s="156"/>
      <c r="E3" s="156"/>
      <c r="F3" s="156"/>
      <c r="G3" s="156"/>
      <c r="H3" s="156"/>
      <c r="I3" s="125"/>
      <c r="J3" s="27"/>
    </row>
    <row r="4" spans="1:8" ht="21" customHeight="1">
      <c r="A4" s="157" t="s">
        <v>10</v>
      </c>
      <c r="B4" s="159" t="s">
        <v>1</v>
      </c>
      <c r="C4" s="161" t="s">
        <v>4</v>
      </c>
      <c r="D4" s="163" t="s">
        <v>0</v>
      </c>
      <c r="E4" s="165" t="s">
        <v>2</v>
      </c>
      <c r="F4" s="53" t="s">
        <v>274</v>
      </c>
      <c r="G4" s="54" t="s">
        <v>276</v>
      </c>
      <c r="H4" s="55"/>
    </row>
    <row r="5" spans="1:8" ht="21" customHeight="1" thickBot="1">
      <c r="A5" s="158"/>
      <c r="B5" s="160"/>
      <c r="C5" s="162"/>
      <c r="D5" s="164"/>
      <c r="E5" s="166"/>
      <c r="F5" s="56" t="s">
        <v>275</v>
      </c>
      <c r="G5" s="57" t="s">
        <v>31</v>
      </c>
      <c r="H5" s="58"/>
    </row>
    <row r="6" spans="1:8" ht="21" customHeight="1">
      <c r="A6" s="23" t="s">
        <v>22</v>
      </c>
      <c r="B6" s="18"/>
      <c r="C6" s="18"/>
      <c r="D6" s="18"/>
      <c r="E6" s="18"/>
      <c r="F6" s="59"/>
      <c r="G6" s="59"/>
      <c r="H6" s="60"/>
    </row>
    <row r="7" spans="1:8" ht="21" customHeight="1">
      <c r="A7" s="122">
        <v>1</v>
      </c>
      <c r="B7" s="76" t="s">
        <v>40</v>
      </c>
      <c r="C7" s="77" t="s">
        <v>22</v>
      </c>
      <c r="D7" s="78" t="s">
        <v>90</v>
      </c>
      <c r="E7" s="79" t="s">
        <v>42</v>
      </c>
      <c r="F7" s="61">
        <v>68.684</v>
      </c>
      <c r="G7" s="61">
        <v>70.419</v>
      </c>
      <c r="H7" s="123">
        <f>SUM(F7:G7)</f>
        <v>139.103</v>
      </c>
    </row>
    <row r="8" spans="1:8" ht="21" customHeight="1">
      <c r="A8" s="122">
        <v>2</v>
      </c>
      <c r="B8" s="48" t="s">
        <v>135</v>
      </c>
      <c r="C8" s="47" t="s">
        <v>22</v>
      </c>
      <c r="D8" s="48" t="s">
        <v>136</v>
      </c>
      <c r="E8" s="98" t="s">
        <v>137</v>
      </c>
      <c r="F8" s="61">
        <v>66.556</v>
      </c>
      <c r="G8" s="61">
        <v>66.208</v>
      </c>
      <c r="H8" s="123">
        <f>SUM(F8:G8)</f>
        <v>132.764</v>
      </c>
    </row>
    <row r="9" spans="1:8" ht="21" customHeight="1">
      <c r="A9" s="122">
        <v>3</v>
      </c>
      <c r="B9" s="80" t="s">
        <v>132</v>
      </c>
      <c r="C9" s="81" t="s">
        <v>22</v>
      </c>
      <c r="D9" s="80" t="s">
        <v>133</v>
      </c>
      <c r="E9" s="82" t="s">
        <v>134</v>
      </c>
      <c r="F9" s="61">
        <v>62.605</v>
      </c>
      <c r="G9" s="61">
        <v>63.581</v>
      </c>
      <c r="H9" s="123">
        <f>SUM(F9:G9)</f>
        <v>126.186</v>
      </c>
    </row>
    <row r="10" spans="1:8" ht="21" customHeight="1">
      <c r="A10" s="122">
        <v>4</v>
      </c>
      <c r="B10" s="95" t="s">
        <v>77</v>
      </c>
      <c r="C10" s="91" t="s">
        <v>22</v>
      </c>
      <c r="D10" s="95" t="s">
        <v>218</v>
      </c>
      <c r="E10" s="96" t="s">
        <v>205</v>
      </c>
      <c r="F10" s="61">
        <v>69.333</v>
      </c>
      <c r="G10" s="61">
        <v>68.778</v>
      </c>
      <c r="H10" s="123">
        <f>SUM(F10:G10)</f>
        <v>138.111</v>
      </c>
    </row>
    <row r="11" spans="1:8" ht="21" customHeight="1">
      <c r="A11" s="122">
        <v>5</v>
      </c>
      <c r="B11" s="72" t="s">
        <v>166</v>
      </c>
      <c r="C11" s="91" t="s">
        <v>22</v>
      </c>
      <c r="D11" s="95" t="s">
        <v>167</v>
      </c>
      <c r="E11" s="96" t="s">
        <v>168</v>
      </c>
      <c r="F11" s="61">
        <v>62.973</v>
      </c>
      <c r="G11" s="61">
        <v>64.925</v>
      </c>
      <c r="H11" s="123">
        <f>SUM(F11:G11)</f>
        <v>127.898</v>
      </c>
    </row>
    <row r="12" spans="1:9" ht="21" customHeight="1">
      <c r="A12" s="23" t="s">
        <v>25</v>
      </c>
      <c r="F12"/>
      <c r="G12"/>
      <c r="H12" s="153">
        <f>SUM(H7:H11)</f>
        <v>664.062</v>
      </c>
      <c r="I12" s="144" t="s">
        <v>299</v>
      </c>
    </row>
    <row r="13" spans="1:8" ht="21" customHeight="1">
      <c r="A13" s="122">
        <v>1</v>
      </c>
      <c r="B13" s="90" t="s">
        <v>93</v>
      </c>
      <c r="C13" s="91" t="s">
        <v>25</v>
      </c>
      <c r="D13" s="90" t="s">
        <v>242</v>
      </c>
      <c r="E13" s="92" t="s">
        <v>243</v>
      </c>
      <c r="F13" s="61">
        <v>69.444</v>
      </c>
      <c r="G13" s="61">
        <v>68.944</v>
      </c>
      <c r="H13" s="123">
        <f>SUM(F13:G13)</f>
        <v>138.388</v>
      </c>
    </row>
    <row r="14" spans="1:8" ht="21" customHeight="1">
      <c r="A14" s="122">
        <v>2</v>
      </c>
      <c r="B14" s="90" t="s">
        <v>53</v>
      </c>
      <c r="C14" s="91" t="s">
        <v>25</v>
      </c>
      <c r="D14" s="90" t="s">
        <v>230</v>
      </c>
      <c r="E14" s="92" t="s">
        <v>231</v>
      </c>
      <c r="F14" s="61">
        <v>68.444</v>
      </c>
      <c r="G14" s="61">
        <v>66.722</v>
      </c>
      <c r="H14" s="123">
        <f>SUM(F14:G14)</f>
        <v>135.166</v>
      </c>
    </row>
    <row r="15" spans="1:8" ht="21" customHeight="1">
      <c r="A15" s="122">
        <v>3</v>
      </c>
      <c r="B15" s="90" t="s">
        <v>271</v>
      </c>
      <c r="C15" s="91" t="s">
        <v>25</v>
      </c>
      <c r="D15" s="90" t="s">
        <v>272</v>
      </c>
      <c r="E15" s="92" t="s">
        <v>273</v>
      </c>
      <c r="F15" s="61">
        <v>69.222</v>
      </c>
      <c r="G15" s="61">
        <v>68.438</v>
      </c>
      <c r="H15" s="123">
        <f>SUM(F15:G15)</f>
        <v>137.66</v>
      </c>
    </row>
    <row r="16" spans="1:8" ht="21" customHeight="1">
      <c r="A16" s="122">
        <v>4</v>
      </c>
      <c r="B16" s="97" t="s">
        <v>44</v>
      </c>
      <c r="C16" s="70" t="s">
        <v>25</v>
      </c>
      <c r="D16" s="97" t="s">
        <v>45</v>
      </c>
      <c r="E16" s="92" t="s">
        <v>46</v>
      </c>
      <c r="F16" s="61">
        <v>65.583</v>
      </c>
      <c r="G16" s="61">
        <v>67.667</v>
      </c>
      <c r="H16" s="123">
        <f>SUM(F16:G16)</f>
        <v>133.25</v>
      </c>
    </row>
    <row r="17" spans="1:8" ht="21" customHeight="1">
      <c r="A17" s="122">
        <v>5</v>
      </c>
      <c r="B17" s="90" t="s">
        <v>73</v>
      </c>
      <c r="C17" s="91" t="s">
        <v>25</v>
      </c>
      <c r="D17" s="90" t="s">
        <v>54</v>
      </c>
      <c r="E17" s="92" t="s">
        <v>55</v>
      </c>
      <c r="F17" s="61">
        <v>67.778</v>
      </c>
      <c r="G17" s="61">
        <v>65.365</v>
      </c>
      <c r="H17" s="123">
        <f>SUM(F17:G17)</f>
        <v>133.143</v>
      </c>
    </row>
    <row r="18" spans="1:9" ht="21" customHeight="1">
      <c r="A18" s="23" t="s">
        <v>23</v>
      </c>
      <c r="F18"/>
      <c r="G18"/>
      <c r="H18" s="153">
        <f>SUM(H13:H17)</f>
        <v>677.607</v>
      </c>
      <c r="I18" s="144" t="s">
        <v>300</v>
      </c>
    </row>
    <row r="19" spans="1:8" ht="21" customHeight="1">
      <c r="A19" s="122">
        <v>1</v>
      </c>
      <c r="B19" s="68" t="s">
        <v>130</v>
      </c>
      <c r="C19" s="70" t="s">
        <v>23</v>
      </c>
      <c r="D19" s="68" t="s">
        <v>131</v>
      </c>
      <c r="E19" s="75" t="s">
        <v>130</v>
      </c>
      <c r="F19" s="61">
        <v>66.263</v>
      </c>
      <c r="G19" s="61">
        <v>69.538</v>
      </c>
      <c r="H19" s="123">
        <f>SUM(F19:G19)</f>
        <v>135.801</v>
      </c>
    </row>
    <row r="20" spans="1:8" ht="21" customHeight="1">
      <c r="A20" s="122">
        <v>2</v>
      </c>
      <c r="B20" s="68" t="s">
        <v>86</v>
      </c>
      <c r="C20" s="69" t="s">
        <v>64</v>
      </c>
      <c r="D20" s="68" t="s">
        <v>87</v>
      </c>
      <c r="E20" s="71" t="s">
        <v>82</v>
      </c>
      <c r="F20" s="61">
        <v>66.342</v>
      </c>
      <c r="G20" s="61">
        <v>68.169</v>
      </c>
      <c r="H20" s="123">
        <f>SUM(F20:G20)</f>
        <v>134.511</v>
      </c>
    </row>
    <row r="21" spans="1:8" ht="21" customHeight="1">
      <c r="A21" s="122">
        <v>3</v>
      </c>
      <c r="B21" s="74" t="s">
        <v>127</v>
      </c>
      <c r="C21" s="70" t="s">
        <v>23</v>
      </c>
      <c r="D21" s="72" t="s">
        <v>153</v>
      </c>
      <c r="E21" s="96" t="s">
        <v>129</v>
      </c>
      <c r="F21" s="61">
        <v>67.139</v>
      </c>
      <c r="G21" s="61">
        <v>68.083</v>
      </c>
      <c r="H21" s="123">
        <f>SUM(F21:G21)</f>
        <v>135.22199999999998</v>
      </c>
    </row>
    <row r="22" spans="1:8" ht="21" customHeight="1">
      <c r="A22" s="122">
        <v>4</v>
      </c>
      <c r="B22" s="93" t="s">
        <v>72</v>
      </c>
      <c r="C22" s="102" t="s">
        <v>64</v>
      </c>
      <c r="D22" s="93" t="s">
        <v>267</v>
      </c>
      <c r="E22" s="92" t="s">
        <v>268</v>
      </c>
      <c r="F22" s="61">
        <v>68.944</v>
      </c>
      <c r="G22" s="61">
        <v>68.698</v>
      </c>
      <c r="H22" s="123">
        <f>SUM(F22:G22)</f>
        <v>137.642</v>
      </c>
    </row>
    <row r="23" spans="1:8" ht="21" customHeight="1">
      <c r="A23" s="122">
        <v>5</v>
      </c>
      <c r="B23" s="93" t="s">
        <v>209</v>
      </c>
      <c r="C23" s="102" t="s">
        <v>64</v>
      </c>
      <c r="D23" s="93" t="s">
        <v>219</v>
      </c>
      <c r="E23" s="92" t="s">
        <v>210</v>
      </c>
      <c r="F23" s="61">
        <v>68.667</v>
      </c>
      <c r="G23" s="61">
        <v>67.833</v>
      </c>
      <c r="H23" s="123">
        <f>SUM(F23:G23)</f>
        <v>136.5</v>
      </c>
    </row>
    <row r="24" spans="8:9" ht="21" customHeight="1">
      <c r="H24" s="153">
        <f>SUM(H19:H23)</f>
        <v>679.6759999999999</v>
      </c>
      <c r="I24" s="144" t="s">
        <v>301</v>
      </c>
    </row>
  </sheetData>
  <sheetProtection/>
  <mergeCells count="8">
    <mergeCell ref="A1:H1"/>
    <mergeCell ref="D2:H2"/>
    <mergeCell ref="A3:H3"/>
    <mergeCell ref="A4:A5"/>
    <mergeCell ref="B4:B5"/>
    <mergeCell ref="C4:C5"/>
    <mergeCell ref="D4:D5"/>
    <mergeCell ref="E4:E5"/>
  </mergeCells>
  <conditionalFormatting sqref="E22">
    <cfRule type="cellIs" priority="33" dxfId="0" operator="equal" stopIfTrue="1">
      <formula>0</formula>
    </cfRule>
    <cfRule type="cellIs" priority="34" dxfId="0" operator="equal" stopIfTrue="1">
      <formula>"#N/A"</formula>
    </cfRule>
  </conditionalFormatting>
  <conditionalFormatting sqref="E19">
    <cfRule type="cellIs" priority="27" dxfId="0" operator="equal" stopIfTrue="1">
      <formula>0</formula>
    </cfRule>
    <cfRule type="cellIs" priority="28" dxfId="0" operator="equal" stopIfTrue="1">
      <formula>"#N/A"</formula>
    </cfRule>
  </conditionalFormatting>
  <conditionalFormatting sqref="E7">
    <cfRule type="cellIs" priority="29" dxfId="0" operator="equal" stopIfTrue="1">
      <formula>0</formula>
    </cfRule>
    <cfRule type="cellIs" priority="30" dxfId="0" operator="equal" stopIfTrue="1">
      <formula>"#N/A"</formula>
    </cfRule>
  </conditionalFormatting>
  <conditionalFormatting sqref="E21">
    <cfRule type="cellIs" priority="25" dxfId="0" operator="equal" stopIfTrue="1">
      <formula>0</formula>
    </cfRule>
    <cfRule type="cellIs" priority="26" dxfId="0" operator="equal" stopIfTrue="1">
      <formula>"#N/A"</formula>
    </cfRule>
  </conditionalFormatting>
  <conditionalFormatting sqref="E13:E14">
    <cfRule type="cellIs" priority="23" dxfId="0" operator="equal" stopIfTrue="1">
      <formula>0</formula>
    </cfRule>
    <cfRule type="cellIs" priority="24" dxfId="0" operator="equal" stopIfTrue="1">
      <formula>"#N/A"</formula>
    </cfRule>
  </conditionalFormatting>
  <conditionalFormatting sqref="E15">
    <cfRule type="cellIs" priority="19" dxfId="0" operator="equal" stopIfTrue="1">
      <formula>0</formula>
    </cfRule>
    <cfRule type="cellIs" priority="20" dxfId="0" operator="equal" stopIfTrue="1">
      <formula>"#N/A"</formula>
    </cfRule>
  </conditionalFormatting>
  <conditionalFormatting sqref="E16">
    <cfRule type="cellIs" priority="17" dxfId="0" operator="equal" stopIfTrue="1">
      <formula>0</formula>
    </cfRule>
    <cfRule type="cellIs" priority="18" dxfId="0" operator="equal" stopIfTrue="1">
      <formula>"#N/A"</formula>
    </cfRule>
  </conditionalFormatting>
  <conditionalFormatting sqref="E8">
    <cfRule type="cellIs" priority="15" dxfId="0" operator="equal" stopIfTrue="1">
      <formula>0</formula>
    </cfRule>
    <cfRule type="cellIs" priority="16" dxfId="0" operator="equal" stopIfTrue="1">
      <formula>"#N/A"</formula>
    </cfRule>
  </conditionalFormatting>
  <conditionalFormatting sqref="E17">
    <cfRule type="cellIs" priority="13" dxfId="0" operator="equal" stopIfTrue="1">
      <formula>0</formula>
    </cfRule>
    <cfRule type="cellIs" priority="14" dxfId="0" operator="equal" stopIfTrue="1">
      <formula>"#N/A"</formula>
    </cfRule>
  </conditionalFormatting>
  <conditionalFormatting sqref="E9">
    <cfRule type="cellIs" priority="11" dxfId="0" operator="equal" stopIfTrue="1">
      <formula>0</formula>
    </cfRule>
    <cfRule type="cellIs" priority="12" dxfId="0" operator="equal" stopIfTrue="1">
      <formula>"#N/A"</formula>
    </cfRule>
  </conditionalFormatting>
  <conditionalFormatting sqref="E10">
    <cfRule type="cellIs" priority="7" dxfId="0" operator="equal" stopIfTrue="1">
      <formula>0</formula>
    </cfRule>
    <cfRule type="cellIs" priority="8" dxfId="0" operator="equal" stopIfTrue="1">
      <formula>"#N/A"</formula>
    </cfRule>
  </conditionalFormatting>
  <conditionalFormatting sqref="E11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conditionalFormatting sqref="E23">
    <cfRule type="cellIs" priority="1" dxfId="0" operator="equal" stopIfTrue="1">
      <formula>0</formula>
    </cfRule>
    <cfRule type="cellIs" priority="2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3">
      <selection activeCell="A19" sqref="A19"/>
    </sheetView>
  </sheetViews>
  <sheetFormatPr defaultColWidth="9.140625" defaultRowHeight="12.75"/>
  <cols>
    <col min="1" max="1" width="6.57421875" style="0" customWidth="1"/>
    <col min="2" max="2" width="20.28125" style="0" customWidth="1"/>
    <col min="3" max="3" width="8.28125" style="24" customWidth="1"/>
    <col min="4" max="4" width="16.710937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6" width="6.00390625" style="0" customWidth="1"/>
    <col min="17" max="17" width="9.421875" style="0" customWidth="1"/>
    <col min="18" max="18" width="10.140625" style="0" customWidth="1"/>
    <col min="19" max="19" width="9.421875" style="0" customWidth="1"/>
  </cols>
  <sheetData>
    <row r="1" spans="1:19" ht="20.2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51"/>
      <c r="P1" s="3"/>
      <c r="Q1" s="4"/>
      <c r="R1" s="4"/>
      <c r="S1" s="4"/>
    </row>
    <row r="2" spans="1:19" ht="17.25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O2" s="5"/>
      <c r="P2" s="5"/>
      <c r="Q2" s="4"/>
      <c r="R2" s="4"/>
      <c r="S2" s="7"/>
    </row>
    <row r="3" spans="1:19" ht="22.5" customHeight="1">
      <c r="A3" s="5"/>
      <c r="B3" s="5"/>
      <c r="C3" s="5"/>
      <c r="D3" s="5"/>
      <c r="E3" s="5"/>
      <c r="F3" s="5"/>
      <c r="G3" s="5"/>
      <c r="H3" s="5"/>
      <c r="I3" s="7"/>
      <c r="J3" s="7"/>
      <c r="K3" s="125"/>
      <c r="N3" s="22"/>
      <c r="Q3" s="5"/>
      <c r="S3" s="7"/>
    </row>
    <row r="4" spans="1:19" ht="22.5" customHeight="1">
      <c r="A4" s="5"/>
      <c r="B4" s="5"/>
      <c r="C4" s="30"/>
      <c r="D4" s="5"/>
      <c r="E4" s="5"/>
      <c r="F4" s="5"/>
      <c r="G4" s="5"/>
      <c r="H4" s="5"/>
      <c r="I4" s="7"/>
      <c r="J4" s="7"/>
      <c r="K4" s="125"/>
      <c r="Q4" s="5"/>
      <c r="S4" s="7"/>
    </row>
    <row r="5" spans="1:19" ht="21.75" customHeight="1">
      <c r="A5" s="5"/>
      <c r="B5" s="5"/>
      <c r="C5" s="28"/>
      <c r="D5" s="5"/>
      <c r="E5" s="1"/>
      <c r="F5" s="5"/>
      <c r="G5" s="5"/>
      <c r="H5" s="5"/>
      <c r="J5" s="7"/>
      <c r="K5" s="125"/>
      <c r="L5" s="7" t="s">
        <v>9</v>
      </c>
      <c r="M5" s="125" t="s">
        <v>5</v>
      </c>
      <c r="N5" s="22" t="s">
        <v>61</v>
      </c>
      <c r="O5" s="7"/>
      <c r="Q5" s="5"/>
      <c r="S5" s="7"/>
    </row>
    <row r="6" spans="1:19" ht="21.75" customHeight="1">
      <c r="A6" s="5"/>
      <c r="B6" s="5"/>
      <c r="C6" s="28"/>
      <c r="D6" s="5"/>
      <c r="E6" s="5"/>
      <c r="F6" s="5"/>
      <c r="G6" s="5"/>
      <c r="H6" s="5"/>
      <c r="J6" s="7"/>
      <c r="K6" s="125"/>
      <c r="L6" s="7" t="s">
        <v>9</v>
      </c>
      <c r="M6" s="125" t="s">
        <v>6</v>
      </c>
      <c r="N6" s="22" t="s">
        <v>61</v>
      </c>
      <c r="O6" s="7"/>
      <c r="P6" s="5"/>
      <c r="Q6" s="5"/>
      <c r="S6" s="7"/>
    </row>
    <row r="7" spans="1:19" ht="21.75" customHeight="1" thickBot="1">
      <c r="A7" s="5"/>
      <c r="B7" s="5"/>
      <c r="C7" s="28"/>
      <c r="D7" s="5"/>
      <c r="E7" s="5"/>
      <c r="F7" s="5"/>
      <c r="G7" s="5"/>
      <c r="H7" s="5"/>
      <c r="J7" s="7"/>
      <c r="K7" s="125"/>
      <c r="L7" s="7" t="s">
        <v>9</v>
      </c>
      <c r="M7" s="125" t="s">
        <v>3</v>
      </c>
      <c r="N7" s="22" t="s">
        <v>113</v>
      </c>
      <c r="O7" s="7"/>
      <c r="P7" s="5"/>
      <c r="Q7" s="5"/>
      <c r="S7" s="7"/>
    </row>
    <row r="8" spans="1:18" ht="22.5" customHeight="1" thickBot="1">
      <c r="A8" s="157" t="s">
        <v>10</v>
      </c>
      <c r="B8" s="159" t="s">
        <v>1</v>
      </c>
      <c r="C8" s="161" t="s">
        <v>4</v>
      </c>
      <c r="D8" s="163" t="s">
        <v>0</v>
      </c>
      <c r="E8" s="165" t="s">
        <v>2</v>
      </c>
      <c r="F8" s="169" t="s">
        <v>13</v>
      </c>
      <c r="G8" s="170"/>
      <c r="H8" s="170"/>
      <c r="I8" s="170"/>
      <c r="J8" s="170"/>
      <c r="K8" s="170"/>
      <c r="L8" s="170"/>
      <c r="M8" s="170"/>
      <c r="N8" s="171"/>
      <c r="O8" s="178" t="s">
        <v>117</v>
      </c>
      <c r="P8" s="178" t="s">
        <v>115</v>
      </c>
      <c r="Q8" s="165" t="s">
        <v>8</v>
      </c>
      <c r="R8" s="172" t="s">
        <v>7</v>
      </c>
    </row>
    <row r="9" spans="1:18" ht="22.5" customHeight="1" thickBot="1">
      <c r="A9" s="158"/>
      <c r="B9" s="160"/>
      <c r="C9" s="162"/>
      <c r="D9" s="164"/>
      <c r="E9" s="166"/>
      <c r="F9" s="8" t="s">
        <v>5</v>
      </c>
      <c r="G9" s="9" t="s">
        <v>7</v>
      </c>
      <c r="H9" s="13" t="s">
        <v>11</v>
      </c>
      <c r="I9" s="8" t="s">
        <v>6</v>
      </c>
      <c r="J9" s="9" t="s">
        <v>7</v>
      </c>
      <c r="K9" s="13" t="s">
        <v>11</v>
      </c>
      <c r="L9" s="9" t="s">
        <v>3</v>
      </c>
      <c r="M9" s="9" t="s">
        <v>7</v>
      </c>
      <c r="N9" s="13" t="s">
        <v>11</v>
      </c>
      <c r="O9" s="179"/>
      <c r="P9" s="179"/>
      <c r="Q9" s="166"/>
      <c r="R9" s="173"/>
    </row>
    <row r="10" spans="1:18" ht="22.5" customHeight="1">
      <c r="A10" s="21" t="s">
        <v>290</v>
      </c>
      <c r="B10" s="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9.5" customHeight="1">
      <c r="A11" s="89">
        <f>SUM(A10,1)</f>
        <v>1</v>
      </c>
      <c r="B11" s="90" t="s">
        <v>93</v>
      </c>
      <c r="C11" s="91" t="s">
        <v>25</v>
      </c>
      <c r="D11" s="90" t="s">
        <v>242</v>
      </c>
      <c r="E11" s="92" t="s">
        <v>243</v>
      </c>
      <c r="F11" s="86">
        <v>204.5</v>
      </c>
      <c r="G11" s="10">
        <f aca="true" t="shared" si="0" ref="G11:G23">PRODUCT(F11*100/300)</f>
        <v>68.16666666666667</v>
      </c>
      <c r="H11" s="87">
        <v>1</v>
      </c>
      <c r="I11" s="86">
        <v>216.5</v>
      </c>
      <c r="J11" s="10">
        <f aca="true" t="shared" si="1" ref="J11:J23">PRODUCT(I11*100/300)</f>
        <v>72.16666666666667</v>
      </c>
      <c r="K11" s="87">
        <v>1</v>
      </c>
      <c r="L11" s="42">
        <v>199.5</v>
      </c>
      <c r="M11" s="10">
        <f aca="true" t="shared" si="2" ref="M11:M23">PRODUCT(L11*100/300)</f>
        <v>66.5</v>
      </c>
      <c r="N11" s="43">
        <v>2</v>
      </c>
      <c r="O11" s="43"/>
      <c r="P11" s="43"/>
      <c r="Q11" s="11">
        <f aca="true" t="shared" si="3" ref="Q11:Q23">SUM(F11+I11+L11)</f>
        <v>620.5</v>
      </c>
      <c r="R11" s="88">
        <f aca="true" t="shared" si="4" ref="R11:R23">PRODUCT(Q11/3*100/300)</f>
        <v>68.94444444444446</v>
      </c>
    </row>
    <row r="12" spans="1:18" ht="19.5" customHeight="1">
      <c r="A12" s="89">
        <v>2</v>
      </c>
      <c r="B12" s="90" t="s">
        <v>56</v>
      </c>
      <c r="C12" s="91" t="s">
        <v>25</v>
      </c>
      <c r="D12" s="90" t="s">
        <v>37</v>
      </c>
      <c r="E12" s="92" t="s">
        <v>38</v>
      </c>
      <c r="F12" s="86">
        <v>202</v>
      </c>
      <c r="G12" s="10">
        <f t="shared" si="0"/>
        <v>67.33333333333333</v>
      </c>
      <c r="H12" s="87">
        <v>2</v>
      </c>
      <c r="I12" s="86">
        <v>203</v>
      </c>
      <c r="J12" s="10">
        <f t="shared" si="1"/>
        <v>67.66666666666667</v>
      </c>
      <c r="K12" s="87">
        <v>3</v>
      </c>
      <c r="L12" s="42">
        <v>202</v>
      </c>
      <c r="M12" s="10">
        <f t="shared" si="2"/>
        <v>67.33333333333333</v>
      </c>
      <c r="N12" s="43">
        <v>1</v>
      </c>
      <c r="O12" s="43"/>
      <c r="P12" s="43"/>
      <c r="Q12" s="11">
        <f t="shared" si="3"/>
        <v>607</v>
      </c>
      <c r="R12" s="88">
        <f t="shared" si="4"/>
        <v>67.44444444444446</v>
      </c>
    </row>
    <row r="13" spans="1:18" ht="19.5" customHeight="1">
      <c r="A13" s="89">
        <f>SUM(A12,1)</f>
        <v>3</v>
      </c>
      <c r="B13" s="90" t="s">
        <v>53</v>
      </c>
      <c r="C13" s="91" t="s">
        <v>25</v>
      </c>
      <c r="D13" s="90" t="s">
        <v>230</v>
      </c>
      <c r="E13" s="92" t="s">
        <v>231</v>
      </c>
      <c r="F13" s="86">
        <v>199</v>
      </c>
      <c r="G13" s="10">
        <f t="shared" si="0"/>
        <v>66.33333333333333</v>
      </c>
      <c r="H13" s="87">
        <v>3</v>
      </c>
      <c r="I13" s="86">
        <v>203</v>
      </c>
      <c r="J13" s="10">
        <f t="shared" si="1"/>
        <v>67.66666666666667</v>
      </c>
      <c r="K13" s="87">
        <v>3</v>
      </c>
      <c r="L13" s="42">
        <v>198.5</v>
      </c>
      <c r="M13" s="10">
        <f t="shared" si="2"/>
        <v>66.16666666666667</v>
      </c>
      <c r="N13" s="43">
        <v>3</v>
      </c>
      <c r="O13" s="43"/>
      <c r="P13" s="43"/>
      <c r="Q13" s="11">
        <f t="shared" si="3"/>
        <v>600.5</v>
      </c>
      <c r="R13" s="88">
        <f t="shared" si="4"/>
        <v>66.72222222222221</v>
      </c>
    </row>
    <row r="14" spans="1:18" ht="19.5" customHeight="1">
      <c r="A14" s="89">
        <f aca="true" t="shared" si="5" ref="A14:A23">SUM(A13,1)</f>
        <v>4</v>
      </c>
      <c r="B14" s="93" t="s">
        <v>225</v>
      </c>
      <c r="C14" s="102" t="s">
        <v>25</v>
      </c>
      <c r="D14" s="93" t="s">
        <v>226</v>
      </c>
      <c r="E14" s="92" t="s">
        <v>196</v>
      </c>
      <c r="F14" s="86">
        <v>196.5</v>
      </c>
      <c r="G14" s="10">
        <f t="shared" si="0"/>
        <v>65.5</v>
      </c>
      <c r="H14" s="87">
        <v>4</v>
      </c>
      <c r="I14" s="86">
        <v>205.5</v>
      </c>
      <c r="J14" s="10">
        <f t="shared" si="1"/>
        <v>68.5</v>
      </c>
      <c r="K14" s="87">
        <v>2</v>
      </c>
      <c r="L14" s="42">
        <v>192</v>
      </c>
      <c r="M14" s="10">
        <f t="shared" si="2"/>
        <v>64</v>
      </c>
      <c r="N14" s="43">
        <v>4</v>
      </c>
      <c r="O14" s="43"/>
      <c r="P14" s="43"/>
      <c r="Q14" s="11">
        <f t="shared" si="3"/>
        <v>594</v>
      </c>
      <c r="R14" s="88">
        <f t="shared" si="4"/>
        <v>66</v>
      </c>
    </row>
    <row r="15" spans="1:18" ht="19.5" customHeight="1">
      <c r="A15" s="89">
        <f t="shared" si="5"/>
        <v>5</v>
      </c>
      <c r="B15" s="90" t="s">
        <v>239</v>
      </c>
      <c r="C15" s="91" t="s">
        <v>25</v>
      </c>
      <c r="D15" s="90" t="s">
        <v>240</v>
      </c>
      <c r="E15" s="92" t="s">
        <v>241</v>
      </c>
      <c r="F15" s="86">
        <v>191</v>
      </c>
      <c r="G15" s="10">
        <f t="shared" si="0"/>
        <v>63.666666666666664</v>
      </c>
      <c r="H15" s="87">
        <v>6</v>
      </c>
      <c r="I15" s="86">
        <v>197.5</v>
      </c>
      <c r="J15" s="10">
        <f t="shared" si="1"/>
        <v>65.83333333333333</v>
      </c>
      <c r="K15" s="87">
        <v>6</v>
      </c>
      <c r="L15" s="42">
        <v>190.5</v>
      </c>
      <c r="M15" s="10">
        <f t="shared" si="2"/>
        <v>63.5</v>
      </c>
      <c r="N15" s="43">
        <v>5</v>
      </c>
      <c r="O15" s="43"/>
      <c r="P15" s="43">
        <v>1</v>
      </c>
      <c r="Q15" s="11">
        <f t="shared" si="3"/>
        <v>579</v>
      </c>
      <c r="R15" s="88">
        <f t="shared" si="4"/>
        <v>64.33333333333333</v>
      </c>
    </row>
    <row r="16" spans="1:18" ht="32.25" customHeight="1">
      <c r="A16" s="89">
        <f t="shared" si="5"/>
        <v>6</v>
      </c>
      <c r="B16" s="111" t="s">
        <v>234</v>
      </c>
      <c r="C16" s="91" t="s">
        <v>25</v>
      </c>
      <c r="D16" s="90" t="s">
        <v>119</v>
      </c>
      <c r="E16" s="92" t="s">
        <v>235</v>
      </c>
      <c r="F16" s="86">
        <v>190.5</v>
      </c>
      <c r="G16" s="10">
        <f t="shared" si="0"/>
        <v>63.5</v>
      </c>
      <c r="H16" s="87">
        <v>7</v>
      </c>
      <c r="I16" s="86">
        <v>200.5</v>
      </c>
      <c r="J16" s="10">
        <f t="shared" si="1"/>
        <v>66.83333333333333</v>
      </c>
      <c r="K16" s="87">
        <v>5</v>
      </c>
      <c r="L16" s="42">
        <v>183.5</v>
      </c>
      <c r="M16" s="10">
        <f t="shared" si="2"/>
        <v>61.166666666666664</v>
      </c>
      <c r="N16" s="43">
        <v>7</v>
      </c>
      <c r="O16" s="43"/>
      <c r="P16" s="43"/>
      <c r="Q16" s="11">
        <f t="shared" si="3"/>
        <v>574.5</v>
      </c>
      <c r="R16" s="88">
        <f t="shared" si="4"/>
        <v>63.833333333333336</v>
      </c>
    </row>
    <row r="17" spans="1:18" ht="19.5" customHeight="1">
      <c r="A17" s="89">
        <f t="shared" si="5"/>
        <v>7</v>
      </c>
      <c r="B17" s="90" t="s">
        <v>223</v>
      </c>
      <c r="C17" s="91" t="s">
        <v>25</v>
      </c>
      <c r="D17" s="90" t="s">
        <v>224</v>
      </c>
      <c r="E17" s="92" t="s">
        <v>279</v>
      </c>
      <c r="F17" s="86">
        <v>184.5</v>
      </c>
      <c r="G17" s="10">
        <f t="shared" si="0"/>
        <v>61.5</v>
      </c>
      <c r="H17" s="87">
        <v>11</v>
      </c>
      <c r="I17" s="86">
        <v>193</v>
      </c>
      <c r="J17" s="10">
        <f t="shared" si="1"/>
        <v>64.33333333333333</v>
      </c>
      <c r="K17" s="87">
        <v>9</v>
      </c>
      <c r="L17" s="42">
        <v>188.5</v>
      </c>
      <c r="M17" s="10">
        <f t="shared" si="2"/>
        <v>62.833333333333336</v>
      </c>
      <c r="N17" s="43">
        <v>6</v>
      </c>
      <c r="O17" s="43"/>
      <c r="P17" s="43"/>
      <c r="Q17" s="11">
        <f t="shared" si="3"/>
        <v>566</v>
      </c>
      <c r="R17" s="88">
        <f t="shared" si="4"/>
        <v>62.88888888888888</v>
      </c>
    </row>
    <row r="18" spans="1:20" ht="19.5" customHeight="1">
      <c r="A18" s="89">
        <v>7</v>
      </c>
      <c r="B18" s="95" t="s">
        <v>278</v>
      </c>
      <c r="C18" s="91" t="s">
        <v>25</v>
      </c>
      <c r="D18" s="95" t="s">
        <v>118</v>
      </c>
      <c r="E18" s="96" t="s">
        <v>232</v>
      </c>
      <c r="F18" s="86">
        <v>189.5</v>
      </c>
      <c r="G18" s="10">
        <f t="shared" si="0"/>
        <v>63.166666666666664</v>
      </c>
      <c r="H18" s="87">
        <v>8</v>
      </c>
      <c r="I18" s="86">
        <v>196</v>
      </c>
      <c r="J18" s="10">
        <f t="shared" si="1"/>
        <v>65.33333333333333</v>
      </c>
      <c r="K18" s="87">
        <v>7</v>
      </c>
      <c r="L18" s="42">
        <v>180.5</v>
      </c>
      <c r="M18" s="10">
        <f t="shared" si="2"/>
        <v>60.166666666666664</v>
      </c>
      <c r="N18" s="43">
        <v>8</v>
      </c>
      <c r="O18" s="43"/>
      <c r="P18" s="43"/>
      <c r="Q18" s="11">
        <f t="shared" si="3"/>
        <v>566</v>
      </c>
      <c r="R18" s="88">
        <f t="shared" si="4"/>
        <v>62.88888888888888</v>
      </c>
      <c r="S18" s="1"/>
      <c r="T18" s="1"/>
    </row>
    <row r="19" spans="1:18" ht="19.5" customHeight="1">
      <c r="A19" s="89">
        <f t="shared" si="5"/>
        <v>8</v>
      </c>
      <c r="B19" s="117" t="s">
        <v>116</v>
      </c>
      <c r="C19" s="91" t="s">
        <v>25</v>
      </c>
      <c r="D19" s="95" t="s">
        <v>107</v>
      </c>
      <c r="E19" s="96" t="s">
        <v>285</v>
      </c>
      <c r="F19" s="86">
        <v>189</v>
      </c>
      <c r="G19" s="10">
        <f t="shared" si="0"/>
        <v>63</v>
      </c>
      <c r="H19" s="87">
        <v>9</v>
      </c>
      <c r="I19" s="86">
        <v>193.5</v>
      </c>
      <c r="J19" s="10">
        <f t="shared" si="1"/>
        <v>64.5</v>
      </c>
      <c r="K19" s="87">
        <v>8</v>
      </c>
      <c r="L19" s="42">
        <v>172.5</v>
      </c>
      <c r="M19" s="10">
        <f t="shared" si="2"/>
        <v>57.5</v>
      </c>
      <c r="N19" s="43">
        <v>13</v>
      </c>
      <c r="O19" s="43"/>
      <c r="P19" s="43">
        <v>1</v>
      </c>
      <c r="Q19" s="11">
        <f t="shared" si="3"/>
        <v>555</v>
      </c>
      <c r="R19" s="88">
        <f t="shared" si="4"/>
        <v>61.666666666666664</v>
      </c>
    </row>
    <row r="20" spans="1:18" ht="19.5" customHeight="1">
      <c r="A20" s="89">
        <f t="shared" si="5"/>
        <v>9</v>
      </c>
      <c r="B20" s="118" t="s">
        <v>244</v>
      </c>
      <c r="C20" s="91" t="s">
        <v>25</v>
      </c>
      <c r="D20" s="118" t="s">
        <v>245</v>
      </c>
      <c r="E20" s="119" t="s">
        <v>246</v>
      </c>
      <c r="F20" s="86">
        <v>193.5</v>
      </c>
      <c r="G20" s="10">
        <f t="shared" si="0"/>
        <v>64.5</v>
      </c>
      <c r="H20" s="87">
        <v>5</v>
      </c>
      <c r="I20" s="86">
        <v>186</v>
      </c>
      <c r="J20" s="10">
        <f t="shared" si="1"/>
        <v>62</v>
      </c>
      <c r="K20" s="87">
        <v>10</v>
      </c>
      <c r="L20" s="42">
        <v>175</v>
      </c>
      <c r="M20" s="10">
        <f t="shared" si="2"/>
        <v>58.333333333333336</v>
      </c>
      <c r="N20" s="43">
        <v>11</v>
      </c>
      <c r="O20" s="43"/>
      <c r="P20" s="43"/>
      <c r="Q20" s="11">
        <f t="shared" si="3"/>
        <v>554.5</v>
      </c>
      <c r="R20" s="88">
        <f t="shared" si="4"/>
        <v>61.61111111111112</v>
      </c>
    </row>
    <row r="21" spans="1:18" ht="19.5" customHeight="1">
      <c r="A21" s="89">
        <f t="shared" si="5"/>
        <v>10</v>
      </c>
      <c r="B21" s="93" t="s">
        <v>294</v>
      </c>
      <c r="C21" s="102" t="s">
        <v>25</v>
      </c>
      <c r="D21" s="93" t="s">
        <v>295</v>
      </c>
      <c r="E21" s="92" t="s">
        <v>296</v>
      </c>
      <c r="F21" s="86">
        <v>187</v>
      </c>
      <c r="G21" s="10">
        <f t="shared" si="0"/>
        <v>62.333333333333336</v>
      </c>
      <c r="H21" s="87">
        <v>10</v>
      </c>
      <c r="I21" s="86">
        <v>180.5</v>
      </c>
      <c r="J21" s="10">
        <f t="shared" si="1"/>
        <v>60.166666666666664</v>
      </c>
      <c r="K21" s="87">
        <v>11</v>
      </c>
      <c r="L21" s="42">
        <v>176</v>
      </c>
      <c r="M21" s="10">
        <f t="shared" si="2"/>
        <v>58.666666666666664</v>
      </c>
      <c r="N21" s="43">
        <v>10</v>
      </c>
      <c r="O21" s="43"/>
      <c r="P21" s="43"/>
      <c r="Q21" s="11">
        <f t="shared" si="3"/>
        <v>543.5</v>
      </c>
      <c r="R21" s="88">
        <f t="shared" si="4"/>
        <v>60.38888888888888</v>
      </c>
    </row>
    <row r="22" spans="1:18" ht="19.5" customHeight="1">
      <c r="A22" s="89">
        <f t="shared" si="5"/>
        <v>11</v>
      </c>
      <c r="B22" s="95" t="s">
        <v>227</v>
      </c>
      <c r="C22" s="91" t="s">
        <v>25</v>
      </c>
      <c r="D22" s="95" t="s">
        <v>228</v>
      </c>
      <c r="E22" s="96" t="s">
        <v>229</v>
      </c>
      <c r="F22" s="86">
        <v>183</v>
      </c>
      <c r="G22" s="10">
        <f t="shared" si="0"/>
        <v>61</v>
      </c>
      <c r="H22" s="87">
        <v>12</v>
      </c>
      <c r="I22" s="86">
        <v>179.5</v>
      </c>
      <c r="J22" s="10">
        <f t="shared" si="1"/>
        <v>59.833333333333336</v>
      </c>
      <c r="K22" s="87">
        <v>12</v>
      </c>
      <c r="L22" s="42">
        <v>175</v>
      </c>
      <c r="M22" s="10">
        <f t="shared" si="2"/>
        <v>58.333333333333336</v>
      </c>
      <c r="N22" s="43">
        <v>12</v>
      </c>
      <c r="O22" s="43"/>
      <c r="P22" s="43"/>
      <c r="Q22" s="11">
        <f t="shared" si="3"/>
        <v>537.5</v>
      </c>
      <c r="R22" s="88">
        <f t="shared" si="4"/>
        <v>59.722222222222214</v>
      </c>
    </row>
    <row r="23" spans="1:18" ht="19.5" customHeight="1">
      <c r="A23" s="89">
        <f t="shared" si="5"/>
        <v>12</v>
      </c>
      <c r="B23" s="93" t="s">
        <v>220</v>
      </c>
      <c r="C23" s="102" t="s">
        <v>25</v>
      </c>
      <c r="D23" s="93" t="s">
        <v>221</v>
      </c>
      <c r="E23" s="92" t="s">
        <v>222</v>
      </c>
      <c r="F23" s="86">
        <v>177.5</v>
      </c>
      <c r="G23" s="10">
        <f t="shared" si="0"/>
        <v>59.166666666666664</v>
      </c>
      <c r="H23" s="87">
        <v>13</v>
      </c>
      <c r="I23" s="86">
        <v>175</v>
      </c>
      <c r="J23" s="10">
        <f t="shared" si="1"/>
        <v>58.333333333333336</v>
      </c>
      <c r="K23" s="87">
        <v>13</v>
      </c>
      <c r="L23" s="42">
        <v>179</v>
      </c>
      <c r="M23" s="10">
        <f t="shared" si="2"/>
        <v>59.666666666666664</v>
      </c>
      <c r="N23" s="43">
        <v>9</v>
      </c>
      <c r="O23" s="43"/>
      <c r="P23" s="43"/>
      <c r="Q23" s="11">
        <f t="shared" si="3"/>
        <v>531.5</v>
      </c>
      <c r="R23" s="88">
        <f t="shared" si="4"/>
        <v>59.05555555555555</v>
      </c>
    </row>
    <row r="24" spans="1:18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2.5" customHeight="1">
      <c r="A25" s="66"/>
      <c r="B25" s="22" t="s">
        <v>156</v>
      </c>
      <c r="C25" s="1"/>
      <c r="D25" s="30"/>
      <c r="E25" s="1"/>
      <c r="F25" s="1"/>
      <c r="G25" s="1"/>
      <c r="H25" s="1"/>
      <c r="I25" s="1"/>
      <c r="J25" s="22" t="s">
        <v>16</v>
      </c>
      <c r="K25" s="1"/>
      <c r="L25" s="1"/>
      <c r="M25" s="1"/>
      <c r="N25" s="1"/>
      <c r="O25" s="1"/>
      <c r="P25" s="1"/>
      <c r="Q25" s="1"/>
      <c r="R25" s="1"/>
    </row>
    <row r="26" spans="1:18" ht="22.5" customHeight="1">
      <c r="A26" s="1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5" ht="22.5" customHeight="1">
      <c r="A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6:8" ht="22.5" customHeight="1">
      <c r="F28" s="1"/>
      <c r="G28" s="1"/>
      <c r="H28" s="1"/>
    </row>
    <row r="31" spans="6:7" ht="13.5">
      <c r="F31" s="4"/>
      <c r="G31" s="4"/>
    </row>
    <row r="32" spans="6:7" ht="13.5">
      <c r="F32" s="4"/>
      <c r="G32" s="4"/>
    </row>
    <row r="33" spans="6:7" ht="13.5">
      <c r="F33" s="4"/>
      <c r="G33" s="4"/>
    </row>
    <row r="34" spans="6:7" ht="13.5">
      <c r="F34" s="4"/>
      <c r="G34" s="4"/>
    </row>
    <row r="35" spans="6:7" ht="13.5">
      <c r="F35" s="4"/>
      <c r="G35" s="4"/>
    </row>
    <row r="36" spans="6:7" ht="13.5">
      <c r="F36" s="4"/>
      <c r="G36" s="4"/>
    </row>
    <row r="37" spans="6:7" ht="13.5">
      <c r="F37" s="4"/>
      <c r="G37" s="4"/>
    </row>
    <row r="38" spans="6:7" ht="13.5">
      <c r="F38" s="4"/>
      <c r="G38" s="4"/>
    </row>
    <row r="39" spans="6:7" ht="13.5">
      <c r="F39" s="4"/>
      <c r="G39" s="4"/>
    </row>
    <row r="40" spans="6:7" ht="13.5">
      <c r="F40" s="4"/>
      <c r="G40" s="4"/>
    </row>
    <row r="41" spans="6:7" ht="13.5">
      <c r="F41" s="4"/>
      <c r="G41" s="4"/>
    </row>
    <row r="42" spans="7:10" ht="13.5">
      <c r="G42" s="4"/>
      <c r="H42" s="4"/>
      <c r="I42" s="4"/>
      <c r="J42" s="4"/>
    </row>
    <row r="43" spans="7:10" ht="13.5">
      <c r="G43" s="4"/>
      <c r="H43" s="4"/>
      <c r="I43" s="4"/>
      <c r="J43" s="4"/>
    </row>
    <row r="44" spans="7:10" ht="13.5">
      <c r="G44" s="4"/>
      <c r="H44" s="4"/>
      <c r="I44" s="4"/>
      <c r="J44" s="4"/>
    </row>
  </sheetData>
  <sheetProtection/>
  <mergeCells count="12">
    <mergeCell ref="A1:N1"/>
    <mergeCell ref="D2:H2"/>
    <mergeCell ref="A8:A9"/>
    <mergeCell ref="B8:B9"/>
    <mergeCell ref="C8:C9"/>
    <mergeCell ref="D8:D9"/>
    <mergeCell ref="E8:E9"/>
    <mergeCell ref="F8:N8"/>
    <mergeCell ref="O8:O9"/>
    <mergeCell ref="P8:P9"/>
    <mergeCell ref="Q8:Q9"/>
    <mergeCell ref="R8:R9"/>
  </mergeCells>
  <printOptions/>
  <pageMargins left="0" right="0" top="0.5905511811023623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6.57421875" style="1" customWidth="1"/>
    <col min="2" max="2" width="20.8515625" style="1" customWidth="1"/>
    <col min="3" max="3" width="7.00390625" style="30" customWidth="1"/>
    <col min="4" max="4" width="12.8515625" style="1" customWidth="1"/>
    <col min="5" max="5" width="21.710937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5" width="7.7109375" style="1" customWidth="1"/>
    <col min="16" max="16" width="9.00390625" style="1" customWidth="1"/>
    <col min="17" max="17" width="11.140625" style="1" customWidth="1"/>
    <col min="18" max="18" width="6.421875" style="1" customWidth="1"/>
    <col min="19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17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O2" s="5"/>
      <c r="P2" s="4"/>
      <c r="Q2" s="33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N3" s="5"/>
      <c r="Q3" s="22"/>
      <c r="R3" s="5"/>
    </row>
    <row r="4" spans="1:18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41" t="s">
        <v>5</v>
      </c>
      <c r="N4" s="7" t="s">
        <v>109</v>
      </c>
      <c r="Q4" s="22"/>
      <c r="R4" s="5"/>
    </row>
    <row r="5" spans="1:18" ht="22.5" customHeight="1">
      <c r="A5" s="5"/>
      <c r="B5" s="5"/>
      <c r="C5" s="28"/>
      <c r="D5" s="5"/>
      <c r="F5" s="5"/>
      <c r="G5" s="5"/>
      <c r="H5" s="5"/>
      <c r="I5" s="7"/>
      <c r="L5" s="7" t="s">
        <v>9</v>
      </c>
      <c r="M5" s="41" t="s">
        <v>6</v>
      </c>
      <c r="N5" s="22" t="s">
        <v>60</v>
      </c>
      <c r="Q5" s="22"/>
      <c r="R5" s="5"/>
    </row>
    <row r="6" spans="1:18" ht="22.5" customHeight="1">
      <c r="A6" s="5"/>
      <c r="B6" s="5"/>
      <c r="C6" s="28"/>
      <c r="D6" s="5"/>
      <c r="E6" s="5"/>
      <c r="F6" s="5"/>
      <c r="G6" s="5"/>
      <c r="H6" s="5"/>
      <c r="I6" s="7"/>
      <c r="L6" s="7" t="s">
        <v>9</v>
      </c>
      <c r="M6" s="41" t="s">
        <v>15</v>
      </c>
      <c r="N6" s="7" t="s">
        <v>17</v>
      </c>
      <c r="Q6" s="22"/>
      <c r="R6" s="5"/>
    </row>
    <row r="7" spans="1:18" ht="22.5" customHeight="1" thickBot="1">
      <c r="A7" s="5"/>
      <c r="B7" s="5"/>
      <c r="C7" s="28"/>
      <c r="D7" s="5"/>
      <c r="E7" s="5"/>
      <c r="F7" s="5"/>
      <c r="G7" s="5"/>
      <c r="H7" s="5"/>
      <c r="I7" s="7"/>
      <c r="N7" s="5"/>
      <c r="O7" s="7"/>
      <c r="P7" s="41"/>
      <c r="Q7" s="22"/>
      <c r="R7" s="5"/>
    </row>
    <row r="8" spans="1:17" ht="22.5" customHeight="1" thickBot="1">
      <c r="A8" s="157" t="s">
        <v>10</v>
      </c>
      <c r="B8" s="159" t="s">
        <v>1</v>
      </c>
      <c r="C8" s="167" t="s">
        <v>4</v>
      </c>
      <c r="D8" s="163" t="s">
        <v>0</v>
      </c>
      <c r="E8" s="165" t="s">
        <v>2</v>
      </c>
      <c r="F8" s="169" t="s">
        <v>13</v>
      </c>
      <c r="G8" s="170"/>
      <c r="H8" s="170"/>
      <c r="I8" s="170"/>
      <c r="J8" s="170"/>
      <c r="K8" s="170"/>
      <c r="L8" s="170"/>
      <c r="M8" s="170"/>
      <c r="N8" s="170"/>
      <c r="O8" s="45"/>
      <c r="P8" s="176" t="s">
        <v>8</v>
      </c>
      <c r="Q8" s="172" t="s">
        <v>7</v>
      </c>
    </row>
    <row r="9" spans="1:17" ht="22.5" customHeight="1" thickBot="1">
      <c r="A9" s="158"/>
      <c r="B9" s="160"/>
      <c r="C9" s="168"/>
      <c r="D9" s="164"/>
      <c r="E9" s="166"/>
      <c r="F9" s="8" t="s">
        <v>5</v>
      </c>
      <c r="G9" s="9" t="s">
        <v>7</v>
      </c>
      <c r="H9" s="13" t="s">
        <v>11</v>
      </c>
      <c r="I9" s="8" t="s">
        <v>6</v>
      </c>
      <c r="J9" s="9" t="s">
        <v>7</v>
      </c>
      <c r="K9" s="13" t="s">
        <v>11</v>
      </c>
      <c r="L9" s="9" t="s">
        <v>15</v>
      </c>
      <c r="M9" s="9" t="s">
        <v>7</v>
      </c>
      <c r="N9" s="44" t="s">
        <v>11</v>
      </c>
      <c r="O9" s="46" t="s">
        <v>14</v>
      </c>
      <c r="P9" s="177"/>
      <c r="Q9" s="173"/>
    </row>
    <row r="10" spans="1:17" ht="22.5" customHeight="1">
      <c r="A10" s="21" t="s">
        <v>182</v>
      </c>
      <c r="B10" s="4"/>
      <c r="C10" s="2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9.5" customHeight="1">
      <c r="A11" s="89">
        <v>1</v>
      </c>
      <c r="B11" s="111" t="s">
        <v>197</v>
      </c>
      <c r="C11" s="91" t="s">
        <v>25</v>
      </c>
      <c r="D11" s="111" t="s">
        <v>198</v>
      </c>
      <c r="E11" s="92" t="s">
        <v>199</v>
      </c>
      <c r="F11" s="86">
        <v>231</v>
      </c>
      <c r="G11" s="10">
        <f aca="true" t="shared" si="0" ref="G11:G25">PRODUCT(F11*100/340)</f>
        <v>67.94117647058823</v>
      </c>
      <c r="H11" s="87">
        <v>1</v>
      </c>
      <c r="I11" s="86">
        <v>228</v>
      </c>
      <c r="J11" s="10">
        <f aca="true" t="shared" si="1" ref="J11:J25">PRODUCT(I11*100/340)</f>
        <v>67.05882352941177</v>
      </c>
      <c r="K11" s="87">
        <v>1</v>
      </c>
      <c r="L11" s="42">
        <v>234.5</v>
      </c>
      <c r="M11" s="10">
        <f aca="true" t="shared" si="2" ref="M11:M25">PRODUCT(L11*100/340)</f>
        <v>68.97058823529412</v>
      </c>
      <c r="N11" s="43">
        <v>1</v>
      </c>
      <c r="O11" s="43"/>
      <c r="P11" s="11">
        <f aca="true" t="shared" si="3" ref="P11:P25">SUM(F11+I11+L11)</f>
        <v>693.5</v>
      </c>
      <c r="Q11" s="88">
        <f aca="true" t="shared" si="4" ref="Q11:Q25">PRODUCT(P11/3*100/340)</f>
        <v>67.99019607843137</v>
      </c>
    </row>
    <row r="12" spans="1:17" ht="19.5" customHeight="1">
      <c r="A12" s="89">
        <f>SUM(A11,1)</f>
        <v>2</v>
      </c>
      <c r="B12" s="112" t="s">
        <v>43</v>
      </c>
      <c r="C12" s="109" t="s">
        <v>25</v>
      </c>
      <c r="D12" s="113" t="s">
        <v>74</v>
      </c>
      <c r="E12" s="114" t="s">
        <v>55</v>
      </c>
      <c r="F12" s="86">
        <v>229.5</v>
      </c>
      <c r="G12" s="10">
        <f t="shared" si="0"/>
        <v>67.5</v>
      </c>
      <c r="H12" s="87">
        <v>2</v>
      </c>
      <c r="I12" s="86">
        <v>228</v>
      </c>
      <c r="J12" s="10">
        <f t="shared" si="1"/>
        <v>67.05882352941177</v>
      </c>
      <c r="K12" s="87">
        <v>1</v>
      </c>
      <c r="L12" s="42">
        <v>230.5</v>
      </c>
      <c r="M12" s="10">
        <f t="shared" si="2"/>
        <v>67.79411764705883</v>
      </c>
      <c r="N12" s="43">
        <v>2</v>
      </c>
      <c r="O12" s="43"/>
      <c r="P12" s="11">
        <f t="shared" si="3"/>
        <v>688</v>
      </c>
      <c r="Q12" s="88">
        <f t="shared" si="4"/>
        <v>67.45098039215686</v>
      </c>
    </row>
    <row r="13" spans="1:17" ht="19.5" customHeight="1">
      <c r="A13" s="89">
        <f aca="true" t="shared" si="5" ref="A13:A25">SUM(A12,1)</f>
        <v>3</v>
      </c>
      <c r="B13" s="90" t="s">
        <v>99</v>
      </c>
      <c r="C13" s="91" t="s">
        <v>25</v>
      </c>
      <c r="D13" s="90" t="s">
        <v>79</v>
      </c>
      <c r="E13" s="92" t="s">
        <v>27</v>
      </c>
      <c r="F13" s="86">
        <v>218.5</v>
      </c>
      <c r="G13" s="10">
        <f t="shared" si="0"/>
        <v>64.26470588235294</v>
      </c>
      <c r="H13" s="87">
        <v>7</v>
      </c>
      <c r="I13" s="86">
        <v>221.5</v>
      </c>
      <c r="J13" s="10">
        <f t="shared" si="1"/>
        <v>65.1470588235294</v>
      </c>
      <c r="K13" s="87">
        <v>4</v>
      </c>
      <c r="L13" s="42">
        <v>226.5</v>
      </c>
      <c r="M13" s="10">
        <f t="shared" si="2"/>
        <v>66.61764705882354</v>
      </c>
      <c r="N13" s="43">
        <v>5</v>
      </c>
      <c r="O13" s="43"/>
      <c r="P13" s="11">
        <f t="shared" si="3"/>
        <v>666.5</v>
      </c>
      <c r="Q13" s="88">
        <f t="shared" si="4"/>
        <v>65.34313725490195</v>
      </c>
    </row>
    <row r="14" spans="1:17" ht="19.5" customHeight="1">
      <c r="A14" s="89">
        <f t="shared" si="5"/>
        <v>4</v>
      </c>
      <c r="B14" s="107" t="s">
        <v>287</v>
      </c>
      <c r="C14" s="49" t="s">
        <v>22</v>
      </c>
      <c r="D14" s="107" t="s">
        <v>187</v>
      </c>
      <c r="E14" s="98" t="s">
        <v>188</v>
      </c>
      <c r="F14" s="86">
        <v>219.5</v>
      </c>
      <c r="G14" s="10">
        <f t="shared" si="0"/>
        <v>64.55882352941177</v>
      </c>
      <c r="H14" s="87">
        <v>6</v>
      </c>
      <c r="I14" s="86">
        <v>222.5</v>
      </c>
      <c r="J14" s="10">
        <f t="shared" si="1"/>
        <v>65.44117647058823</v>
      </c>
      <c r="K14" s="87">
        <v>3</v>
      </c>
      <c r="L14" s="42">
        <v>222.5</v>
      </c>
      <c r="M14" s="10">
        <f t="shared" si="2"/>
        <v>65.44117647058823</v>
      </c>
      <c r="N14" s="43">
        <v>6</v>
      </c>
      <c r="O14" s="43"/>
      <c r="P14" s="11">
        <f t="shared" si="3"/>
        <v>664.5</v>
      </c>
      <c r="Q14" s="88">
        <f t="shared" si="4"/>
        <v>65.1470588235294</v>
      </c>
    </row>
    <row r="15" spans="1:17" ht="19.5" customHeight="1">
      <c r="A15" s="89">
        <f t="shared" si="5"/>
        <v>5</v>
      </c>
      <c r="B15" s="108" t="s">
        <v>132</v>
      </c>
      <c r="C15" s="109" t="s">
        <v>22</v>
      </c>
      <c r="D15" s="108" t="s">
        <v>150</v>
      </c>
      <c r="E15" s="110" t="s">
        <v>134</v>
      </c>
      <c r="F15" s="86">
        <v>222.5</v>
      </c>
      <c r="G15" s="10">
        <f t="shared" si="0"/>
        <v>65.44117647058823</v>
      </c>
      <c r="H15" s="87">
        <v>3</v>
      </c>
      <c r="I15" s="86">
        <v>214</v>
      </c>
      <c r="J15" s="10">
        <f t="shared" si="1"/>
        <v>62.94117647058823</v>
      </c>
      <c r="K15" s="87">
        <v>8</v>
      </c>
      <c r="L15" s="42">
        <v>227.5</v>
      </c>
      <c r="M15" s="10">
        <f t="shared" si="2"/>
        <v>66.91176470588235</v>
      </c>
      <c r="N15" s="43">
        <v>3</v>
      </c>
      <c r="O15" s="43"/>
      <c r="P15" s="11">
        <f t="shared" si="3"/>
        <v>664</v>
      </c>
      <c r="Q15" s="88">
        <f t="shared" si="4"/>
        <v>65.09803921568628</v>
      </c>
    </row>
    <row r="16" spans="1:17" ht="19.5" customHeight="1">
      <c r="A16" s="89">
        <f t="shared" si="5"/>
        <v>6</v>
      </c>
      <c r="B16" s="90" t="s">
        <v>99</v>
      </c>
      <c r="C16" s="91" t="s">
        <v>25</v>
      </c>
      <c r="D16" s="90" t="s">
        <v>183</v>
      </c>
      <c r="E16" s="92" t="s">
        <v>27</v>
      </c>
      <c r="F16" s="86">
        <v>220</v>
      </c>
      <c r="G16" s="10">
        <f t="shared" si="0"/>
        <v>64.70588235294117</v>
      </c>
      <c r="H16" s="87">
        <v>5</v>
      </c>
      <c r="I16" s="86">
        <v>216.5</v>
      </c>
      <c r="J16" s="10">
        <f t="shared" si="1"/>
        <v>63.6764705882353</v>
      </c>
      <c r="K16" s="87">
        <v>6</v>
      </c>
      <c r="L16" s="42">
        <v>227</v>
      </c>
      <c r="M16" s="10">
        <f t="shared" si="2"/>
        <v>66.76470588235294</v>
      </c>
      <c r="N16" s="43">
        <v>4</v>
      </c>
      <c r="O16" s="43"/>
      <c r="P16" s="11">
        <f t="shared" si="3"/>
        <v>663.5</v>
      </c>
      <c r="Q16" s="88">
        <f t="shared" si="4"/>
        <v>65.04901960784314</v>
      </c>
    </row>
    <row r="17" spans="1:17" ht="19.5" customHeight="1">
      <c r="A17" s="89">
        <f t="shared" si="5"/>
        <v>7</v>
      </c>
      <c r="B17" s="95" t="s">
        <v>123</v>
      </c>
      <c r="C17" s="91" t="s">
        <v>124</v>
      </c>
      <c r="D17" s="95" t="s">
        <v>200</v>
      </c>
      <c r="E17" s="96" t="s">
        <v>152</v>
      </c>
      <c r="F17" s="86">
        <v>222.5</v>
      </c>
      <c r="G17" s="10">
        <f t="shared" si="0"/>
        <v>65.44117647058823</v>
      </c>
      <c r="H17" s="87">
        <v>3</v>
      </c>
      <c r="I17" s="86">
        <v>215.5</v>
      </c>
      <c r="J17" s="10">
        <f t="shared" si="1"/>
        <v>63.38235294117647</v>
      </c>
      <c r="K17" s="87">
        <v>7</v>
      </c>
      <c r="L17" s="42">
        <v>222.5</v>
      </c>
      <c r="M17" s="10">
        <f t="shared" si="2"/>
        <v>65.44117647058823</v>
      </c>
      <c r="N17" s="43">
        <v>6</v>
      </c>
      <c r="O17" s="43"/>
      <c r="P17" s="11">
        <f t="shared" si="3"/>
        <v>660.5</v>
      </c>
      <c r="Q17" s="88">
        <f t="shared" si="4"/>
        <v>64.75490196078431</v>
      </c>
    </row>
    <row r="18" spans="1:17" ht="19.5" customHeight="1">
      <c r="A18" s="89">
        <f t="shared" si="5"/>
        <v>8</v>
      </c>
      <c r="B18" s="93" t="s">
        <v>104</v>
      </c>
      <c r="C18" s="91" t="s">
        <v>23</v>
      </c>
      <c r="D18" s="93" t="s">
        <v>105</v>
      </c>
      <c r="E18" s="94" t="s">
        <v>106</v>
      </c>
      <c r="F18" s="86">
        <v>215.5</v>
      </c>
      <c r="G18" s="10">
        <f t="shared" si="0"/>
        <v>63.38235294117647</v>
      </c>
      <c r="H18" s="87">
        <v>8</v>
      </c>
      <c r="I18" s="86">
        <v>221.5</v>
      </c>
      <c r="J18" s="10">
        <f t="shared" si="1"/>
        <v>65.1470588235294</v>
      </c>
      <c r="K18" s="87">
        <v>4</v>
      </c>
      <c r="L18" s="42">
        <v>221.5</v>
      </c>
      <c r="M18" s="10">
        <f t="shared" si="2"/>
        <v>65.1470588235294</v>
      </c>
      <c r="N18" s="43">
        <v>8</v>
      </c>
      <c r="O18" s="43"/>
      <c r="P18" s="11">
        <f t="shared" si="3"/>
        <v>658.5</v>
      </c>
      <c r="Q18" s="88">
        <f t="shared" si="4"/>
        <v>64.55882352941177</v>
      </c>
    </row>
    <row r="19" spans="1:17" ht="19.5" customHeight="1">
      <c r="A19" s="89">
        <f t="shared" si="5"/>
        <v>9</v>
      </c>
      <c r="B19" s="93" t="s">
        <v>194</v>
      </c>
      <c r="C19" s="102" t="s">
        <v>25</v>
      </c>
      <c r="D19" s="93" t="s">
        <v>195</v>
      </c>
      <c r="E19" s="92" t="s">
        <v>196</v>
      </c>
      <c r="F19" s="86">
        <v>214</v>
      </c>
      <c r="G19" s="10">
        <f t="shared" si="0"/>
        <v>62.94117647058823</v>
      </c>
      <c r="H19" s="87">
        <v>9</v>
      </c>
      <c r="I19" s="86">
        <v>213.5</v>
      </c>
      <c r="J19" s="10">
        <f t="shared" si="1"/>
        <v>62.794117647058826</v>
      </c>
      <c r="K19" s="87">
        <v>9</v>
      </c>
      <c r="L19" s="42">
        <v>212.5</v>
      </c>
      <c r="M19" s="10">
        <f t="shared" si="2"/>
        <v>62.5</v>
      </c>
      <c r="N19" s="43">
        <v>12</v>
      </c>
      <c r="O19" s="43"/>
      <c r="P19" s="11">
        <f t="shared" si="3"/>
        <v>640</v>
      </c>
      <c r="Q19" s="88">
        <f t="shared" si="4"/>
        <v>62.74509803921569</v>
      </c>
    </row>
    <row r="20" spans="1:17" ht="19.5" customHeight="1">
      <c r="A20" s="89">
        <f t="shared" si="5"/>
        <v>10</v>
      </c>
      <c r="B20" s="95" t="s">
        <v>189</v>
      </c>
      <c r="C20" s="91" t="s">
        <v>25</v>
      </c>
      <c r="D20" s="95" t="s">
        <v>94</v>
      </c>
      <c r="E20" s="96" t="s">
        <v>190</v>
      </c>
      <c r="F20" s="86">
        <v>213.5</v>
      </c>
      <c r="G20" s="10">
        <f t="shared" si="0"/>
        <v>62.794117647058826</v>
      </c>
      <c r="H20" s="87">
        <v>10</v>
      </c>
      <c r="I20" s="86">
        <v>208.5</v>
      </c>
      <c r="J20" s="10">
        <f t="shared" si="1"/>
        <v>61.3235294117647</v>
      </c>
      <c r="K20" s="87">
        <v>11</v>
      </c>
      <c r="L20" s="42">
        <v>217.5</v>
      </c>
      <c r="M20" s="10">
        <f t="shared" si="2"/>
        <v>63.970588235294116</v>
      </c>
      <c r="N20" s="43">
        <v>10</v>
      </c>
      <c r="O20" s="43"/>
      <c r="P20" s="11">
        <f t="shared" si="3"/>
        <v>639.5</v>
      </c>
      <c r="Q20" s="88">
        <f t="shared" si="4"/>
        <v>62.69607843137254</v>
      </c>
    </row>
    <row r="21" spans="1:17" ht="19.5" customHeight="1">
      <c r="A21" s="89">
        <f t="shared" si="5"/>
        <v>11</v>
      </c>
      <c r="B21" s="93" t="s">
        <v>184</v>
      </c>
      <c r="C21" s="102" t="s">
        <v>25</v>
      </c>
      <c r="D21" s="93" t="s">
        <v>185</v>
      </c>
      <c r="E21" s="92" t="s">
        <v>186</v>
      </c>
      <c r="F21" s="86">
        <v>207.5</v>
      </c>
      <c r="G21" s="10">
        <f t="shared" si="0"/>
        <v>61.029411764705884</v>
      </c>
      <c r="H21" s="87">
        <v>13</v>
      </c>
      <c r="I21" s="86">
        <v>211</v>
      </c>
      <c r="J21" s="10">
        <f t="shared" si="1"/>
        <v>62.05882352941177</v>
      </c>
      <c r="K21" s="87">
        <v>10</v>
      </c>
      <c r="L21" s="42">
        <v>220.5</v>
      </c>
      <c r="M21" s="10">
        <f t="shared" si="2"/>
        <v>64.8529411764706</v>
      </c>
      <c r="N21" s="43">
        <v>9</v>
      </c>
      <c r="O21" s="43"/>
      <c r="P21" s="11">
        <f t="shared" si="3"/>
        <v>639</v>
      </c>
      <c r="Q21" s="88">
        <f t="shared" si="4"/>
        <v>62.64705882352941</v>
      </c>
    </row>
    <row r="22" spans="1:17" ht="19.5" customHeight="1">
      <c r="A22" s="89">
        <f t="shared" si="5"/>
        <v>12</v>
      </c>
      <c r="B22" s="90" t="s">
        <v>28</v>
      </c>
      <c r="C22" s="91" t="s">
        <v>25</v>
      </c>
      <c r="D22" s="90" t="s">
        <v>29</v>
      </c>
      <c r="E22" s="92" t="s">
        <v>30</v>
      </c>
      <c r="F22" s="86">
        <v>209.5</v>
      </c>
      <c r="G22" s="10">
        <f t="shared" si="0"/>
        <v>61.61764705882353</v>
      </c>
      <c r="H22" s="87">
        <v>11</v>
      </c>
      <c r="I22" s="86">
        <v>206</v>
      </c>
      <c r="J22" s="10">
        <f t="shared" si="1"/>
        <v>60.588235294117645</v>
      </c>
      <c r="K22" s="87">
        <v>14</v>
      </c>
      <c r="L22" s="42">
        <v>216.5</v>
      </c>
      <c r="M22" s="10">
        <f t="shared" si="2"/>
        <v>63.6764705882353</v>
      </c>
      <c r="N22" s="43">
        <v>11</v>
      </c>
      <c r="O22" s="43"/>
      <c r="P22" s="11">
        <f t="shared" si="3"/>
        <v>632</v>
      </c>
      <c r="Q22" s="88">
        <f t="shared" si="4"/>
        <v>61.96078431372548</v>
      </c>
    </row>
    <row r="23" spans="1:17" ht="19.5" customHeight="1">
      <c r="A23" s="89">
        <f t="shared" si="5"/>
        <v>13</v>
      </c>
      <c r="B23" s="95" t="s">
        <v>191</v>
      </c>
      <c r="C23" s="91" t="s">
        <v>25</v>
      </c>
      <c r="D23" s="95" t="s">
        <v>192</v>
      </c>
      <c r="E23" s="96" t="s">
        <v>193</v>
      </c>
      <c r="F23" s="86">
        <v>208.5</v>
      </c>
      <c r="G23" s="10">
        <f t="shared" si="0"/>
        <v>61.3235294117647</v>
      </c>
      <c r="H23" s="87">
        <v>12</v>
      </c>
      <c r="I23" s="86">
        <v>206.5</v>
      </c>
      <c r="J23" s="10">
        <f t="shared" si="1"/>
        <v>60.73529411764706</v>
      </c>
      <c r="K23" s="87">
        <v>13</v>
      </c>
      <c r="L23" s="42">
        <v>209.5</v>
      </c>
      <c r="M23" s="10">
        <f t="shared" si="2"/>
        <v>61.61764705882353</v>
      </c>
      <c r="N23" s="43">
        <v>13</v>
      </c>
      <c r="O23" s="43"/>
      <c r="P23" s="11">
        <f t="shared" si="3"/>
        <v>624.5</v>
      </c>
      <c r="Q23" s="88">
        <f t="shared" si="4"/>
        <v>61.225490196078425</v>
      </c>
    </row>
    <row r="24" spans="1:17" ht="19.5" customHeight="1">
      <c r="A24" s="89">
        <f t="shared" si="5"/>
        <v>14</v>
      </c>
      <c r="B24" s="93" t="s">
        <v>201</v>
      </c>
      <c r="C24" s="102" t="s">
        <v>25</v>
      </c>
      <c r="D24" s="93" t="s">
        <v>202</v>
      </c>
      <c r="E24" s="92" t="s">
        <v>203</v>
      </c>
      <c r="F24" s="86">
        <v>204.5</v>
      </c>
      <c r="G24" s="10">
        <f t="shared" si="0"/>
        <v>60.14705882352941</v>
      </c>
      <c r="H24" s="87">
        <v>14</v>
      </c>
      <c r="I24" s="86">
        <v>206</v>
      </c>
      <c r="J24" s="10">
        <f t="shared" si="1"/>
        <v>60.588235294117645</v>
      </c>
      <c r="K24" s="87">
        <v>14</v>
      </c>
      <c r="L24" s="42">
        <v>208</v>
      </c>
      <c r="M24" s="10">
        <f t="shared" si="2"/>
        <v>61.1764705882353</v>
      </c>
      <c r="N24" s="43">
        <v>14</v>
      </c>
      <c r="O24" s="43"/>
      <c r="P24" s="11">
        <f t="shared" si="3"/>
        <v>618.5</v>
      </c>
      <c r="Q24" s="88">
        <f t="shared" si="4"/>
        <v>60.63725490196078</v>
      </c>
    </row>
    <row r="25" spans="1:17" ht="32.25" customHeight="1">
      <c r="A25" s="89">
        <f t="shared" si="5"/>
        <v>15</v>
      </c>
      <c r="B25" s="115" t="s">
        <v>88</v>
      </c>
      <c r="C25" s="91" t="s">
        <v>22</v>
      </c>
      <c r="D25" s="111" t="s">
        <v>204</v>
      </c>
      <c r="E25" s="92" t="s">
        <v>89</v>
      </c>
      <c r="F25" s="86">
        <v>204.5</v>
      </c>
      <c r="G25" s="10">
        <f t="shared" si="0"/>
        <v>60.14705882352941</v>
      </c>
      <c r="H25" s="87">
        <v>14</v>
      </c>
      <c r="I25" s="86">
        <v>208.5</v>
      </c>
      <c r="J25" s="10">
        <f t="shared" si="1"/>
        <v>61.3235294117647</v>
      </c>
      <c r="K25" s="87">
        <v>11</v>
      </c>
      <c r="L25" s="42">
        <v>200</v>
      </c>
      <c r="M25" s="10">
        <f t="shared" si="2"/>
        <v>58.8235294117647</v>
      </c>
      <c r="N25" s="43">
        <v>15</v>
      </c>
      <c r="O25" s="43"/>
      <c r="P25" s="11">
        <f t="shared" si="3"/>
        <v>613</v>
      </c>
      <c r="Q25" s="88">
        <f t="shared" si="4"/>
        <v>60.098039215686285</v>
      </c>
    </row>
    <row r="26" spans="1:9" ht="22.5" customHeight="1">
      <c r="A26" s="4"/>
      <c r="C26" s="1"/>
      <c r="F26" s="4"/>
      <c r="G26" s="4"/>
      <c r="H26" s="4"/>
      <c r="I26" s="4"/>
    </row>
    <row r="27" spans="1:24" ht="19.5" customHeight="1">
      <c r="A27" s="66"/>
      <c r="B27" s="22" t="s">
        <v>156</v>
      </c>
      <c r="C27" s="1"/>
      <c r="D27" s="30"/>
      <c r="J27" s="22" t="s">
        <v>16</v>
      </c>
      <c r="S27" s="66"/>
      <c r="T27" s="66"/>
      <c r="U27" s="66"/>
      <c r="V27" s="66"/>
      <c r="W27" s="66"/>
      <c r="X27" s="66"/>
    </row>
    <row r="28" spans="1:10" ht="15">
      <c r="A28" s="12"/>
      <c r="C28" s="1"/>
      <c r="F28" s="4"/>
      <c r="G28" s="4"/>
      <c r="H28" s="4"/>
      <c r="I28" s="4"/>
      <c r="J28" s="4"/>
    </row>
    <row r="30" ht="12.75">
      <c r="C30" s="1"/>
    </row>
    <row r="31" ht="12.75">
      <c r="C31" s="1"/>
    </row>
    <row r="32" ht="21" customHeight="1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</sheetData>
  <sheetProtection/>
  <mergeCells count="10">
    <mergeCell ref="P8:P9"/>
    <mergeCell ref="Q8:Q9"/>
    <mergeCell ref="A1:N1"/>
    <mergeCell ref="D2:H2"/>
    <mergeCell ref="A8:A9"/>
    <mergeCell ref="B8:B9"/>
    <mergeCell ref="C8:C9"/>
    <mergeCell ref="D8:D9"/>
    <mergeCell ref="E8:E9"/>
    <mergeCell ref="F8:N8"/>
  </mergeCells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7">
      <selection activeCell="B19" sqref="B19"/>
    </sheetView>
  </sheetViews>
  <sheetFormatPr defaultColWidth="9.140625" defaultRowHeight="12.75"/>
  <cols>
    <col min="1" max="1" width="6.57421875" style="1" customWidth="1"/>
    <col min="2" max="2" width="20.8515625" style="1" customWidth="1"/>
    <col min="3" max="3" width="7.00390625" style="30" customWidth="1"/>
    <col min="4" max="4" width="12.8515625" style="1" customWidth="1"/>
    <col min="5" max="5" width="21.710937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5" width="7.7109375" style="1" customWidth="1"/>
    <col min="16" max="16" width="9.00390625" style="1" customWidth="1"/>
    <col min="17" max="17" width="11.140625" style="1" customWidth="1"/>
    <col min="18" max="18" width="6.421875" style="1" customWidth="1"/>
    <col min="19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17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O2" s="5"/>
      <c r="P2" s="4"/>
      <c r="Q2" s="33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N3" s="5"/>
      <c r="Q3" s="22"/>
      <c r="R3" s="5"/>
    </row>
    <row r="4" spans="1:18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125" t="s">
        <v>5</v>
      </c>
      <c r="N4" s="7" t="s">
        <v>60</v>
      </c>
      <c r="Q4" s="22"/>
      <c r="R4" s="5"/>
    </row>
    <row r="5" spans="1:18" ht="22.5" customHeight="1">
      <c r="A5" s="5"/>
      <c r="B5" s="5"/>
      <c r="C5" s="28"/>
      <c r="D5" s="5"/>
      <c r="F5" s="5"/>
      <c r="G5" s="5"/>
      <c r="H5" s="5"/>
      <c r="I5" s="7"/>
      <c r="L5" s="7" t="s">
        <v>9</v>
      </c>
      <c r="M5" s="125" t="s">
        <v>6</v>
      </c>
      <c r="N5" s="22" t="s">
        <v>113</v>
      </c>
      <c r="Q5" s="22"/>
      <c r="R5" s="5"/>
    </row>
    <row r="6" spans="1:18" ht="22.5" customHeight="1">
      <c r="A6" s="5"/>
      <c r="B6" s="5"/>
      <c r="C6" s="28"/>
      <c r="D6" s="5"/>
      <c r="E6" s="5"/>
      <c r="F6" s="5"/>
      <c r="G6" s="5"/>
      <c r="H6" s="5"/>
      <c r="I6" s="7"/>
      <c r="L6" s="7" t="s">
        <v>9</v>
      </c>
      <c r="M6" s="125" t="s">
        <v>3</v>
      </c>
      <c r="N6" s="7" t="s">
        <v>17</v>
      </c>
      <c r="Q6" s="22"/>
      <c r="R6" s="5"/>
    </row>
    <row r="7" spans="1:18" ht="22.5" customHeight="1" thickBot="1">
      <c r="A7" s="5"/>
      <c r="B7" s="5"/>
      <c r="C7" s="28"/>
      <c r="D7" s="5"/>
      <c r="E7" s="5"/>
      <c r="F7" s="5"/>
      <c r="G7" s="5"/>
      <c r="H7" s="5"/>
      <c r="I7" s="5"/>
      <c r="J7" s="5"/>
      <c r="K7" s="5"/>
      <c r="N7" s="5"/>
      <c r="O7" s="7"/>
      <c r="P7" s="125"/>
      <c r="Q7" s="22"/>
      <c r="R7" s="5"/>
    </row>
    <row r="8" spans="1:17" ht="22.5" customHeight="1" thickBot="1">
      <c r="A8" s="157" t="s">
        <v>10</v>
      </c>
      <c r="B8" s="159" t="s">
        <v>1</v>
      </c>
      <c r="C8" s="167" t="s">
        <v>4</v>
      </c>
      <c r="D8" s="163" t="s">
        <v>0</v>
      </c>
      <c r="E8" s="165" t="s">
        <v>2</v>
      </c>
      <c r="F8" s="169" t="s">
        <v>13</v>
      </c>
      <c r="G8" s="170"/>
      <c r="H8" s="170"/>
      <c r="I8" s="170"/>
      <c r="J8" s="170"/>
      <c r="K8" s="170"/>
      <c r="L8" s="170"/>
      <c r="M8" s="170"/>
      <c r="N8" s="170"/>
      <c r="O8" s="45"/>
      <c r="P8" s="176" t="s">
        <v>8</v>
      </c>
      <c r="Q8" s="172" t="s">
        <v>7</v>
      </c>
    </row>
    <row r="9" spans="1:17" ht="22.5" customHeight="1" thickBot="1">
      <c r="A9" s="158"/>
      <c r="B9" s="160"/>
      <c r="C9" s="168"/>
      <c r="D9" s="164"/>
      <c r="E9" s="166"/>
      <c r="F9" s="8" t="s">
        <v>5</v>
      </c>
      <c r="G9" s="9" t="s">
        <v>7</v>
      </c>
      <c r="H9" s="13" t="s">
        <v>11</v>
      </c>
      <c r="I9" s="8" t="s">
        <v>6</v>
      </c>
      <c r="J9" s="9" t="s">
        <v>7</v>
      </c>
      <c r="K9" s="13" t="s">
        <v>11</v>
      </c>
      <c r="L9" s="9" t="s">
        <v>3</v>
      </c>
      <c r="M9" s="9" t="s">
        <v>7</v>
      </c>
      <c r="N9" s="44" t="s">
        <v>11</v>
      </c>
      <c r="O9" s="46" t="s">
        <v>14</v>
      </c>
      <c r="P9" s="177"/>
      <c r="Q9" s="173"/>
    </row>
    <row r="10" spans="1:17" ht="22.5" customHeight="1">
      <c r="A10" s="21" t="s">
        <v>291</v>
      </c>
      <c r="B10" s="4"/>
      <c r="C10" s="2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9.5" customHeight="1">
      <c r="A11" s="89">
        <v>1</v>
      </c>
      <c r="B11" s="112" t="s">
        <v>43</v>
      </c>
      <c r="C11" s="109" t="s">
        <v>25</v>
      </c>
      <c r="D11" s="113" t="s">
        <v>74</v>
      </c>
      <c r="E11" s="114" t="s">
        <v>55</v>
      </c>
      <c r="F11" s="86">
        <v>245.5</v>
      </c>
      <c r="G11" s="10">
        <f aca="true" t="shared" si="0" ref="G11:G24">PRODUCT(F11*100/370)</f>
        <v>66.35135135135135</v>
      </c>
      <c r="H11" s="87">
        <v>1</v>
      </c>
      <c r="I11" s="86">
        <v>243</v>
      </c>
      <c r="J11" s="10">
        <f aca="true" t="shared" si="1" ref="J11:J24">PRODUCT(I11*100/370)</f>
        <v>65.67567567567568</v>
      </c>
      <c r="K11" s="87">
        <v>1</v>
      </c>
      <c r="L11" s="42">
        <v>254</v>
      </c>
      <c r="M11" s="10">
        <f aca="true" t="shared" si="2" ref="M11:M24">PRODUCT(L11*100/370)</f>
        <v>68.64864864864865</v>
      </c>
      <c r="N11" s="43">
        <v>2</v>
      </c>
      <c r="O11" s="43"/>
      <c r="P11" s="11">
        <f aca="true" t="shared" si="3" ref="P11:P24">SUM(F11+I11+L11)</f>
        <v>742.5</v>
      </c>
      <c r="Q11" s="88">
        <f aca="true" t="shared" si="4" ref="Q11:Q24">PRODUCT(P11/3*100/370)</f>
        <v>66.89189189189189</v>
      </c>
    </row>
    <row r="12" spans="1:17" ht="19.5" customHeight="1">
      <c r="A12" s="89">
        <f>SUM(A11,1)</f>
        <v>2</v>
      </c>
      <c r="B12" s="111" t="s">
        <v>197</v>
      </c>
      <c r="C12" s="91" t="s">
        <v>25</v>
      </c>
      <c r="D12" s="111" t="s">
        <v>198</v>
      </c>
      <c r="E12" s="92" t="s">
        <v>199</v>
      </c>
      <c r="F12" s="86">
        <v>241.5</v>
      </c>
      <c r="G12" s="10">
        <f t="shared" si="0"/>
        <v>65.27027027027027</v>
      </c>
      <c r="H12" s="87">
        <v>3</v>
      </c>
      <c r="I12" s="86">
        <v>240</v>
      </c>
      <c r="J12" s="10">
        <f t="shared" si="1"/>
        <v>64.86486486486487</v>
      </c>
      <c r="K12" s="87">
        <v>2</v>
      </c>
      <c r="L12" s="42">
        <v>255</v>
      </c>
      <c r="M12" s="10">
        <f t="shared" si="2"/>
        <v>68.91891891891892</v>
      </c>
      <c r="N12" s="43">
        <v>1</v>
      </c>
      <c r="O12" s="43"/>
      <c r="P12" s="11">
        <f t="shared" si="3"/>
        <v>736.5</v>
      </c>
      <c r="Q12" s="88">
        <f t="shared" si="4"/>
        <v>66.35135135135135</v>
      </c>
    </row>
    <row r="13" spans="1:17" ht="19.5" customHeight="1">
      <c r="A13" s="89">
        <f aca="true" t="shared" si="5" ref="A13:A24">SUM(A12,1)</f>
        <v>3</v>
      </c>
      <c r="B13" s="90" t="s">
        <v>99</v>
      </c>
      <c r="C13" s="91" t="s">
        <v>25</v>
      </c>
      <c r="D13" s="90" t="s">
        <v>79</v>
      </c>
      <c r="E13" s="92" t="s">
        <v>27</v>
      </c>
      <c r="F13" s="86">
        <v>240</v>
      </c>
      <c r="G13" s="10">
        <f t="shared" si="0"/>
        <v>64.86486486486487</v>
      </c>
      <c r="H13" s="87">
        <v>5</v>
      </c>
      <c r="I13" s="86">
        <v>236</v>
      </c>
      <c r="J13" s="10">
        <f t="shared" si="1"/>
        <v>63.78378378378378</v>
      </c>
      <c r="K13" s="87">
        <v>3</v>
      </c>
      <c r="L13" s="42">
        <v>250.5</v>
      </c>
      <c r="M13" s="10">
        <f t="shared" si="2"/>
        <v>67.70270270270271</v>
      </c>
      <c r="N13" s="43">
        <v>3</v>
      </c>
      <c r="O13" s="43"/>
      <c r="P13" s="11">
        <f t="shared" si="3"/>
        <v>726.5</v>
      </c>
      <c r="Q13" s="88">
        <f t="shared" si="4"/>
        <v>65.45045045045045</v>
      </c>
    </row>
    <row r="14" spans="1:17" ht="19.5" customHeight="1">
      <c r="A14" s="89">
        <v>3</v>
      </c>
      <c r="B14" s="108" t="s">
        <v>132</v>
      </c>
      <c r="C14" s="109" t="s">
        <v>22</v>
      </c>
      <c r="D14" s="108" t="s">
        <v>150</v>
      </c>
      <c r="E14" s="110" t="s">
        <v>134</v>
      </c>
      <c r="F14" s="86">
        <v>241.5</v>
      </c>
      <c r="G14" s="10">
        <f t="shared" si="0"/>
        <v>65.27027027027027</v>
      </c>
      <c r="H14" s="87">
        <v>3</v>
      </c>
      <c r="I14" s="86">
        <v>236</v>
      </c>
      <c r="J14" s="10">
        <f t="shared" si="1"/>
        <v>63.78378378378378</v>
      </c>
      <c r="K14" s="87">
        <v>3</v>
      </c>
      <c r="L14" s="42">
        <v>249</v>
      </c>
      <c r="M14" s="10">
        <f t="shared" si="2"/>
        <v>67.29729729729729</v>
      </c>
      <c r="N14" s="43">
        <v>4</v>
      </c>
      <c r="O14" s="43"/>
      <c r="P14" s="11">
        <f t="shared" si="3"/>
        <v>726.5</v>
      </c>
      <c r="Q14" s="88">
        <f t="shared" si="4"/>
        <v>65.45045045045045</v>
      </c>
    </row>
    <row r="15" spans="1:17" ht="19.5" customHeight="1">
      <c r="A15" s="89">
        <f t="shared" si="5"/>
        <v>4</v>
      </c>
      <c r="B15" s="107" t="s">
        <v>287</v>
      </c>
      <c r="C15" s="49" t="s">
        <v>22</v>
      </c>
      <c r="D15" s="107" t="s">
        <v>187</v>
      </c>
      <c r="E15" s="98" t="s">
        <v>188</v>
      </c>
      <c r="F15" s="86">
        <v>242.5</v>
      </c>
      <c r="G15" s="10">
        <f t="shared" si="0"/>
        <v>65.54054054054055</v>
      </c>
      <c r="H15" s="87">
        <v>2</v>
      </c>
      <c r="I15" s="86">
        <v>233.5</v>
      </c>
      <c r="J15" s="10">
        <f t="shared" si="1"/>
        <v>63.108108108108105</v>
      </c>
      <c r="K15" s="87">
        <v>6</v>
      </c>
      <c r="L15" s="42">
        <v>241</v>
      </c>
      <c r="M15" s="10">
        <f t="shared" si="2"/>
        <v>65.13513513513513</v>
      </c>
      <c r="N15" s="43">
        <v>5</v>
      </c>
      <c r="O15" s="43"/>
      <c r="P15" s="11">
        <f t="shared" si="3"/>
        <v>717</v>
      </c>
      <c r="Q15" s="88">
        <f t="shared" si="4"/>
        <v>64.5945945945946</v>
      </c>
    </row>
    <row r="16" spans="1:17" ht="33" customHeight="1">
      <c r="A16" s="89">
        <f t="shared" si="5"/>
        <v>5</v>
      </c>
      <c r="B16" s="115" t="s">
        <v>88</v>
      </c>
      <c r="C16" s="91" t="s">
        <v>22</v>
      </c>
      <c r="D16" s="111" t="s">
        <v>204</v>
      </c>
      <c r="E16" s="92" t="s">
        <v>89</v>
      </c>
      <c r="F16" s="86">
        <v>230.5</v>
      </c>
      <c r="G16" s="10">
        <f t="shared" si="0"/>
        <v>62.2972972972973</v>
      </c>
      <c r="H16" s="87">
        <v>8</v>
      </c>
      <c r="I16" s="86">
        <v>235</v>
      </c>
      <c r="J16" s="10">
        <f t="shared" si="1"/>
        <v>63.513513513513516</v>
      </c>
      <c r="K16" s="87">
        <v>5</v>
      </c>
      <c r="L16" s="42">
        <v>236</v>
      </c>
      <c r="M16" s="10">
        <f t="shared" si="2"/>
        <v>63.78378378378378</v>
      </c>
      <c r="N16" s="43">
        <v>8</v>
      </c>
      <c r="O16" s="43"/>
      <c r="P16" s="11">
        <f t="shared" si="3"/>
        <v>701.5</v>
      </c>
      <c r="Q16" s="88">
        <f t="shared" si="4"/>
        <v>63.198198198198206</v>
      </c>
    </row>
    <row r="17" spans="1:17" ht="19.5" customHeight="1">
      <c r="A17" s="89">
        <f t="shared" si="5"/>
        <v>6</v>
      </c>
      <c r="B17" s="95" t="s">
        <v>123</v>
      </c>
      <c r="C17" s="91" t="s">
        <v>124</v>
      </c>
      <c r="D17" s="95" t="s">
        <v>200</v>
      </c>
      <c r="E17" s="96" t="s">
        <v>152</v>
      </c>
      <c r="F17" s="86">
        <v>235.5</v>
      </c>
      <c r="G17" s="10">
        <f t="shared" si="0"/>
        <v>63.648648648648646</v>
      </c>
      <c r="H17" s="87">
        <v>6</v>
      </c>
      <c r="I17" s="86">
        <v>226</v>
      </c>
      <c r="J17" s="10">
        <f t="shared" si="1"/>
        <v>61.08108108108108</v>
      </c>
      <c r="K17" s="87">
        <v>8</v>
      </c>
      <c r="L17" s="42">
        <v>239.5</v>
      </c>
      <c r="M17" s="10">
        <f t="shared" si="2"/>
        <v>64.72972972972973</v>
      </c>
      <c r="N17" s="43">
        <v>6</v>
      </c>
      <c r="O17" s="43"/>
      <c r="P17" s="11">
        <f t="shared" si="3"/>
        <v>701</v>
      </c>
      <c r="Q17" s="88">
        <f t="shared" si="4"/>
        <v>63.15315315315315</v>
      </c>
    </row>
    <row r="18" spans="1:17" ht="19.5" customHeight="1">
      <c r="A18" s="89">
        <f t="shared" si="5"/>
        <v>7</v>
      </c>
      <c r="B18" s="95" t="s">
        <v>191</v>
      </c>
      <c r="C18" s="91" t="s">
        <v>25</v>
      </c>
      <c r="D18" s="95" t="s">
        <v>192</v>
      </c>
      <c r="E18" s="96" t="s">
        <v>193</v>
      </c>
      <c r="F18" s="86">
        <v>230.5</v>
      </c>
      <c r="G18" s="10">
        <f t="shared" si="0"/>
        <v>62.2972972972973</v>
      </c>
      <c r="H18" s="87">
        <v>8</v>
      </c>
      <c r="I18" s="86">
        <v>233.5</v>
      </c>
      <c r="J18" s="10">
        <f t="shared" si="1"/>
        <v>63.108108108108105</v>
      </c>
      <c r="K18" s="87">
        <v>6</v>
      </c>
      <c r="L18" s="42">
        <v>232</v>
      </c>
      <c r="M18" s="10">
        <f t="shared" si="2"/>
        <v>62.7027027027027</v>
      </c>
      <c r="N18" s="43">
        <v>9</v>
      </c>
      <c r="O18" s="43"/>
      <c r="P18" s="11">
        <f t="shared" si="3"/>
        <v>696</v>
      </c>
      <c r="Q18" s="88">
        <f t="shared" si="4"/>
        <v>62.7027027027027</v>
      </c>
    </row>
    <row r="19" spans="1:17" ht="19.5" customHeight="1">
      <c r="A19" s="89">
        <f t="shared" si="5"/>
        <v>8</v>
      </c>
      <c r="B19" s="95" t="s">
        <v>189</v>
      </c>
      <c r="C19" s="91" t="s">
        <v>25</v>
      </c>
      <c r="D19" s="95" t="s">
        <v>94</v>
      </c>
      <c r="E19" s="96" t="s">
        <v>190</v>
      </c>
      <c r="F19" s="86">
        <v>225</v>
      </c>
      <c r="G19" s="10">
        <f t="shared" si="0"/>
        <v>60.810810810810814</v>
      </c>
      <c r="H19" s="87">
        <v>12</v>
      </c>
      <c r="I19" s="86">
        <v>225.5</v>
      </c>
      <c r="J19" s="10">
        <f t="shared" si="1"/>
        <v>60.945945945945944</v>
      </c>
      <c r="K19" s="87">
        <v>9</v>
      </c>
      <c r="L19" s="42">
        <v>237.5</v>
      </c>
      <c r="M19" s="10">
        <f t="shared" si="2"/>
        <v>64.1891891891892</v>
      </c>
      <c r="N19" s="43">
        <v>7</v>
      </c>
      <c r="O19" s="43"/>
      <c r="P19" s="11">
        <f t="shared" si="3"/>
        <v>688</v>
      </c>
      <c r="Q19" s="88">
        <f t="shared" si="4"/>
        <v>61.98198198198199</v>
      </c>
    </row>
    <row r="20" spans="1:17" ht="19.5" customHeight="1">
      <c r="A20" s="89">
        <f t="shared" si="5"/>
        <v>9</v>
      </c>
      <c r="B20" s="93" t="s">
        <v>184</v>
      </c>
      <c r="C20" s="102" t="s">
        <v>25</v>
      </c>
      <c r="D20" s="93" t="s">
        <v>185</v>
      </c>
      <c r="E20" s="92" t="s">
        <v>186</v>
      </c>
      <c r="F20" s="86">
        <v>230</v>
      </c>
      <c r="G20" s="10">
        <f t="shared" si="0"/>
        <v>62.16216216216216</v>
      </c>
      <c r="H20" s="87">
        <v>10</v>
      </c>
      <c r="I20" s="86">
        <v>223</v>
      </c>
      <c r="J20" s="10">
        <f t="shared" si="1"/>
        <v>60.270270270270274</v>
      </c>
      <c r="K20" s="87">
        <v>11</v>
      </c>
      <c r="L20" s="42">
        <v>231</v>
      </c>
      <c r="M20" s="10">
        <f t="shared" si="2"/>
        <v>62.432432432432435</v>
      </c>
      <c r="N20" s="43">
        <v>11</v>
      </c>
      <c r="O20" s="43"/>
      <c r="P20" s="11">
        <f t="shared" si="3"/>
        <v>684</v>
      </c>
      <c r="Q20" s="88">
        <f t="shared" si="4"/>
        <v>61.62162162162162</v>
      </c>
    </row>
    <row r="21" spans="1:17" ht="19.5" customHeight="1">
      <c r="A21" s="89">
        <f t="shared" si="5"/>
        <v>10</v>
      </c>
      <c r="B21" s="93" t="s">
        <v>194</v>
      </c>
      <c r="C21" s="102" t="s">
        <v>25</v>
      </c>
      <c r="D21" s="93" t="s">
        <v>195</v>
      </c>
      <c r="E21" s="92" t="s">
        <v>196</v>
      </c>
      <c r="F21" s="86">
        <v>229</v>
      </c>
      <c r="G21" s="10">
        <f t="shared" si="0"/>
        <v>61.891891891891895</v>
      </c>
      <c r="H21" s="87">
        <v>11</v>
      </c>
      <c r="I21" s="86">
        <v>225.5</v>
      </c>
      <c r="J21" s="10">
        <f t="shared" si="1"/>
        <v>60.945945945945944</v>
      </c>
      <c r="K21" s="87">
        <v>9</v>
      </c>
      <c r="L21" s="42">
        <v>229.5</v>
      </c>
      <c r="M21" s="10">
        <f t="shared" si="2"/>
        <v>62.027027027027025</v>
      </c>
      <c r="N21" s="43">
        <v>12</v>
      </c>
      <c r="O21" s="43"/>
      <c r="P21" s="11">
        <f t="shared" si="3"/>
        <v>684</v>
      </c>
      <c r="Q21" s="88">
        <f t="shared" si="4"/>
        <v>61.62162162162162</v>
      </c>
    </row>
    <row r="22" spans="1:17" ht="19.5" customHeight="1">
      <c r="A22" s="89">
        <f t="shared" si="5"/>
        <v>11</v>
      </c>
      <c r="B22" s="90" t="s">
        <v>28</v>
      </c>
      <c r="C22" s="91" t="s">
        <v>25</v>
      </c>
      <c r="D22" s="90" t="s">
        <v>29</v>
      </c>
      <c r="E22" s="92" t="s">
        <v>30</v>
      </c>
      <c r="F22" s="86">
        <v>235.5</v>
      </c>
      <c r="G22" s="10">
        <f t="shared" si="0"/>
        <v>63.648648648648646</v>
      </c>
      <c r="H22" s="87">
        <v>6</v>
      </c>
      <c r="I22" s="86">
        <v>220</v>
      </c>
      <c r="J22" s="10">
        <f t="shared" si="1"/>
        <v>59.45945945945946</v>
      </c>
      <c r="K22" s="87">
        <v>13</v>
      </c>
      <c r="L22" s="42">
        <v>226.5</v>
      </c>
      <c r="M22" s="10">
        <f t="shared" si="2"/>
        <v>61.21621621621622</v>
      </c>
      <c r="N22" s="43">
        <v>13</v>
      </c>
      <c r="O22" s="43"/>
      <c r="P22" s="11">
        <f t="shared" si="3"/>
        <v>682</v>
      </c>
      <c r="Q22" s="88">
        <f t="shared" si="4"/>
        <v>61.44144144144145</v>
      </c>
    </row>
    <row r="23" spans="1:17" ht="19.5" customHeight="1">
      <c r="A23" s="89">
        <f t="shared" si="5"/>
        <v>12</v>
      </c>
      <c r="B23" s="90" t="s">
        <v>99</v>
      </c>
      <c r="C23" s="91" t="s">
        <v>25</v>
      </c>
      <c r="D23" s="90" t="s">
        <v>183</v>
      </c>
      <c r="E23" s="92" t="s">
        <v>27</v>
      </c>
      <c r="F23" s="86">
        <v>219</v>
      </c>
      <c r="G23" s="10">
        <f t="shared" si="0"/>
        <v>59.189189189189186</v>
      </c>
      <c r="H23" s="87">
        <v>13</v>
      </c>
      <c r="I23" s="86">
        <v>222</v>
      </c>
      <c r="J23" s="10">
        <f t="shared" si="1"/>
        <v>60</v>
      </c>
      <c r="K23" s="87">
        <v>12</v>
      </c>
      <c r="L23" s="42">
        <v>232</v>
      </c>
      <c r="M23" s="10">
        <f t="shared" si="2"/>
        <v>62.7027027027027</v>
      </c>
      <c r="N23" s="43">
        <v>9</v>
      </c>
      <c r="O23" s="43"/>
      <c r="P23" s="11">
        <f t="shared" si="3"/>
        <v>673</v>
      </c>
      <c r="Q23" s="88">
        <f t="shared" si="4"/>
        <v>60.630630630630634</v>
      </c>
    </row>
    <row r="24" spans="1:17" ht="20.25" customHeight="1">
      <c r="A24" s="89">
        <f t="shared" si="5"/>
        <v>13</v>
      </c>
      <c r="B24" s="93" t="s">
        <v>201</v>
      </c>
      <c r="C24" s="102" t="s">
        <v>25</v>
      </c>
      <c r="D24" s="93" t="s">
        <v>202</v>
      </c>
      <c r="E24" s="92" t="s">
        <v>203</v>
      </c>
      <c r="F24" s="86">
        <v>199</v>
      </c>
      <c r="G24" s="10">
        <f t="shared" si="0"/>
        <v>53.78378378378378</v>
      </c>
      <c r="H24" s="87">
        <v>14</v>
      </c>
      <c r="I24" s="86">
        <v>211</v>
      </c>
      <c r="J24" s="10">
        <f t="shared" si="1"/>
        <v>57.027027027027025</v>
      </c>
      <c r="K24" s="87">
        <v>14</v>
      </c>
      <c r="L24" s="42">
        <v>202.5</v>
      </c>
      <c r="M24" s="10">
        <f t="shared" si="2"/>
        <v>54.729729729729726</v>
      </c>
      <c r="N24" s="43">
        <v>14</v>
      </c>
      <c r="O24" s="43"/>
      <c r="P24" s="11">
        <f t="shared" si="3"/>
        <v>612.5</v>
      </c>
      <c r="Q24" s="88">
        <f t="shared" si="4"/>
        <v>55.18018018018017</v>
      </c>
    </row>
    <row r="25" spans="1:9" ht="22.5" customHeight="1">
      <c r="A25" s="4"/>
      <c r="C25" s="1"/>
      <c r="F25" s="4"/>
      <c r="G25" s="4"/>
      <c r="H25" s="4"/>
      <c r="I25" s="4"/>
    </row>
    <row r="26" spans="1:24" ht="19.5" customHeight="1">
      <c r="A26" s="66"/>
      <c r="B26" s="22" t="s">
        <v>156</v>
      </c>
      <c r="C26" s="1"/>
      <c r="D26" s="30"/>
      <c r="J26" s="22" t="s">
        <v>16</v>
      </c>
      <c r="S26" s="66"/>
      <c r="T26" s="66"/>
      <c r="U26" s="66"/>
      <c r="V26" s="66"/>
      <c r="W26" s="66"/>
      <c r="X26" s="66"/>
    </row>
    <row r="27" spans="1:10" ht="15">
      <c r="A27" s="12"/>
      <c r="C27" s="1"/>
      <c r="F27" s="4"/>
      <c r="G27" s="4"/>
      <c r="H27" s="4"/>
      <c r="I27" s="4"/>
      <c r="J27" s="4"/>
    </row>
    <row r="29" ht="12.75">
      <c r="C29" s="1"/>
    </row>
    <row r="30" ht="12.75">
      <c r="C30" s="1"/>
    </row>
    <row r="31" ht="21" customHeight="1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</sheetData>
  <sheetProtection/>
  <mergeCells count="10">
    <mergeCell ref="P8:P9"/>
    <mergeCell ref="Q8:Q9"/>
    <mergeCell ref="A1:N1"/>
    <mergeCell ref="D2:H2"/>
    <mergeCell ref="A8:A9"/>
    <mergeCell ref="B8:B9"/>
    <mergeCell ref="C8:C9"/>
    <mergeCell ref="D8:D9"/>
    <mergeCell ref="E8:E9"/>
    <mergeCell ref="F8:N8"/>
  </mergeCells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7">
      <selection activeCell="G29" sqref="G29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30" customWidth="1"/>
    <col min="4" max="4" width="15.28125" style="1" customWidth="1"/>
    <col min="5" max="5" width="18.8515625" style="1" customWidth="1"/>
    <col min="6" max="7" width="7.7109375" style="1" customWidth="1"/>
    <col min="8" max="8" width="5.7109375" style="1" customWidth="1"/>
    <col min="9" max="9" width="7.421875" style="1" customWidth="1"/>
    <col min="10" max="10" width="8.00390625" style="1" customWidth="1"/>
    <col min="11" max="11" width="5.7109375" style="1" customWidth="1"/>
    <col min="12" max="12" width="7.57421875" style="1" customWidth="1"/>
    <col min="13" max="13" width="7.8515625" style="1" customWidth="1"/>
    <col min="14" max="14" width="5.8515625" style="1" customWidth="1"/>
    <col min="15" max="15" width="8.421875" style="1" customWidth="1"/>
    <col min="16" max="16" width="7.7109375" style="1" customWidth="1"/>
    <col min="17" max="17" width="9.57421875" style="1" customWidth="1"/>
    <col min="18" max="18" width="6.421875" style="1" customWidth="1"/>
    <col min="19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23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O2" s="5"/>
      <c r="P2" s="4"/>
      <c r="Q2" s="33"/>
      <c r="W2" s="1" t="s">
        <v>21</v>
      </c>
    </row>
    <row r="3" spans="1:23" ht="22.5" customHeight="1">
      <c r="A3" s="5"/>
      <c r="B3" s="5"/>
      <c r="C3" s="5"/>
      <c r="D3" s="5"/>
      <c r="E3" s="5"/>
      <c r="F3" s="5"/>
      <c r="G3" s="5"/>
      <c r="H3" s="5"/>
      <c r="I3" s="7"/>
      <c r="Q3" s="22"/>
      <c r="R3" s="7"/>
      <c r="S3" s="7"/>
      <c r="T3" s="5"/>
      <c r="W3" s="1" t="s">
        <v>17</v>
      </c>
    </row>
    <row r="4" spans="1:23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67" t="s">
        <v>5</v>
      </c>
      <c r="N4" s="22" t="s">
        <v>113</v>
      </c>
      <c r="O4" s="22"/>
      <c r="Q4" s="22"/>
      <c r="R4" s="7"/>
      <c r="S4" s="7"/>
      <c r="T4" s="5"/>
      <c r="W4" s="1" t="s">
        <v>18</v>
      </c>
    </row>
    <row r="5" spans="1:23" ht="22.5" customHeight="1">
      <c r="A5" s="5"/>
      <c r="B5" s="5"/>
      <c r="C5" s="28"/>
      <c r="D5" s="5"/>
      <c r="F5" s="5"/>
      <c r="G5" s="5"/>
      <c r="H5" s="5"/>
      <c r="I5" s="7"/>
      <c r="L5" s="7" t="s">
        <v>9</v>
      </c>
      <c r="M5" s="67" t="s">
        <v>6</v>
      </c>
      <c r="N5" s="22" t="s">
        <v>61</v>
      </c>
      <c r="O5" s="22"/>
      <c r="Q5" s="22"/>
      <c r="R5" s="7"/>
      <c r="S5" s="7"/>
      <c r="T5" s="5"/>
      <c r="W5" s="1" t="s">
        <v>19</v>
      </c>
    </row>
    <row r="6" spans="1:23" ht="22.5" customHeight="1">
      <c r="A6" s="5"/>
      <c r="B6" s="5"/>
      <c r="C6" s="28"/>
      <c r="E6" s="5"/>
      <c r="F6" s="5"/>
      <c r="G6" s="5"/>
      <c r="H6" s="5"/>
      <c r="I6" s="7"/>
      <c r="L6" s="7" t="s">
        <v>9</v>
      </c>
      <c r="M6" s="67" t="s">
        <v>15</v>
      </c>
      <c r="N6" s="22" t="s">
        <v>19</v>
      </c>
      <c r="O6" s="22"/>
      <c r="Q6" s="22"/>
      <c r="R6" s="7"/>
      <c r="S6" s="7"/>
      <c r="T6" s="5"/>
      <c r="W6" s="1" t="s">
        <v>20</v>
      </c>
    </row>
    <row r="7" spans="1:20" ht="22.5" customHeight="1" thickBot="1">
      <c r="A7" s="5"/>
      <c r="B7" s="5"/>
      <c r="C7" s="28"/>
      <c r="D7" s="5"/>
      <c r="E7" s="5"/>
      <c r="F7" s="5"/>
      <c r="G7" s="5"/>
      <c r="H7" s="5"/>
      <c r="I7" s="7"/>
      <c r="L7" s="7"/>
      <c r="M7" s="67"/>
      <c r="O7" s="7"/>
      <c r="P7" s="67"/>
      <c r="Q7" s="22"/>
      <c r="R7" s="7"/>
      <c r="S7" s="7"/>
      <c r="T7" s="5"/>
    </row>
    <row r="8" spans="1:17" ht="18" customHeight="1" thickBot="1">
      <c r="A8" s="157" t="s">
        <v>10</v>
      </c>
      <c r="B8" s="159" t="s">
        <v>1</v>
      </c>
      <c r="C8" s="167" t="s">
        <v>4</v>
      </c>
      <c r="D8" s="163" t="s">
        <v>0</v>
      </c>
      <c r="E8" s="165" t="s">
        <v>2</v>
      </c>
      <c r="F8" s="169" t="s">
        <v>13</v>
      </c>
      <c r="G8" s="170"/>
      <c r="H8" s="170"/>
      <c r="I8" s="170"/>
      <c r="J8" s="170"/>
      <c r="K8" s="170"/>
      <c r="L8" s="170"/>
      <c r="M8" s="170"/>
      <c r="N8" s="170"/>
      <c r="O8" s="45"/>
      <c r="P8" s="176" t="s">
        <v>8</v>
      </c>
      <c r="Q8" s="172" t="s">
        <v>7</v>
      </c>
    </row>
    <row r="9" spans="1:17" ht="18" customHeight="1" thickBot="1">
      <c r="A9" s="158"/>
      <c r="B9" s="160"/>
      <c r="C9" s="168"/>
      <c r="D9" s="164"/>
      <c r="E9" s="166"/>
      <c r="F9" s="8" t="s">
        <v>5</v>
      </c>
      <c r="G9" s="9" t="s">
        <v>7</v>
      </c>
      <c r="H9" s="13" t="s">
        <v>11</v>
      </c>
      <c r="I9" s="8" t="s">
        <v>6</v>
      </c>
      <c r="J9" s="9" t="s">
        <v>7</v>
      </c>
      <c r="K9" s="13" t="s">
        <v>11</v>
      </c>
      <c r="L9" s="9" t="s">
        <v>3</v>
      </c>
      <c r="M9" s="9" t="s">
        <v>7</v>
      </c>
      <c r="N9" s="44" t="s">
        <v>11</v>
      </c>
      <c r="O9" s="46" t="s">
        <v>14</v>
      </c>
      <c r="P9" s="177"/>
      <c r="Q9" s="173"/>
    </row>
    <row r="10" spans="1:17" ht="18" customHeight="1">
      <c r="A10" s="23" t="s">
        <v>261</v>
      </c>
      <c r="B10" s="4"/>
      <c r="C10" s="2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8" customHeight="1">
      <c r="A11" s="89">
        <v>1</v>
      </c>
      <c r="B11" s="90" t="s">
        <v>271</v>
      </c>
      <c r="C11" s="91" t="s">
        <v>25</v>
      </c>
      <c r="D11" s="90" t="s">
        <v>272</v>
      </c>
      <c r="E11" s="92" t="s">
        <v>273</v>
      </c>
      <c r="F11" s="86">
        <v>207.5</v>
      </c>
      <c r="G11" s="10">
        <f aca="true" t="shared" si="0" ref="G11:G18">PRODUCT(F11*100/300)</f>
        <v>69.16666666666667</v>
      </c>
      <c r="H11" s="87">
        <v>2</v>
      </c>
      <c r="I11" s="86">
        <v>214.5</v>
      </c>
      <c r="J11" s="10">
        <f aca="true" t="shared" si="1" ref="J11:J18">PRODUCT(I11*100/300)</f>
        <v>71.5</v>
      </c>
      <c r="K11" s="87">
        <v>1</v>
      </c>
      <c r="L11" s="42">
        <v>201</v>
      </c>
      <c r="M11" s="10">
        <f aca="true" t="shared" si="2" ref="M11:M18">PRODUCT(L11*100/300)</f>
        <v>67</v>
      </c>
      <c r="N11" s="43">
        <v>2</v>
      </c>
      <c r="O11" s="43"/>
      <c r="P11" s="11">
        <f aca="true" t="shared" si="3" ref="P11:P18">SUM(F11+I11+L11)</f>
        <v>623</v>
      </c>
      <c r="Q11" s="88">
        <f aca="true" t="shared" si="4" ref="Q11:Q18">PRODUCT(P11/3*100/300)</f>
        <v>69.22222222222221</v>
      </c>
    </row>
    <row r="12" spans="1:17" ht="18" customHeight="1">
      <c r="A12" s="89">
        <f aca="true" t="shared" si="5" ref="A12:A18">SUM(A11,1)</f>
        <v>2</v>
      </c>
      <c r="B12" s="93" t="s">
        <v>72</v>
      </c>
      <c r="C12" s="102" t="s">
        <v>64</v>
      </c>
      <c r="D12" s="93" t="s">
        <v>267</v>
      </c>
      <c r="E12" s="92" t="s">
        <v>268</v>
      </c>
      <c r="F12" s="86">
        <v>214</v>
      </c>
      <c r="G12" s="10">
        <f t="shared" si="0"/>
        <v>71.33333333333333</v>
      </c>
      <c r="H12" s="87">
        <v>1</v>
      </c>
      <c r="I12" s="86">
        <v>204</v>
      </c>
      <c r="J12" s="10">
        <f t="shared" si="1"/>
        <v>68</v>
      </c>
      <c r="K12" s="87">
        <v>6</v>
      </c>
      <c r="L12" s="42">
        <v>202.5</v>
      </c>
      <c r="M12" s="10">
        <f t="shared" si="2"/>
        <v>67.5</v>
      </c>
      <c r="N12" s="43">
        <v>1</v>
      </c>
      <c r="O12" s="43"/>
      <c r="P12" s="11">
        <f t="shared" si="3"/>
        <v>620.5</v>
      </c>
      <c r="Q12" s="88">
        <f t="shared" si="4"/>
        <v>68.94444444444446</v>
      </c>
    </row>
    <row r="13" spans="1:17" ht="18" customHeight="1">
      <c r="A13" s="89">
        <f t="shared" si="5"/>
        <v>3</v>
      </c>
      <c r="B13" s="90" t="s">
        <v>73</v>
      </c>
      <c r="C13" s="91" t="s">
        <v>25</v>
      </c>
      <c r="D13" s="90" t="s">
        <v>54</v>
      </c>
      <c r="E13" s="92" t="s">
        <v>55</v>
      </c>
      <c r="F13" s="86">
        <v>203.5</v>
      </c>
      <c r="G13" s="10">
        <f t="shared" si="0"/>
        <v>67.83333333333333</v>
      </c>
      <c r="H13" s="87">
        <v>3</v>
      </c>
      <c r="I13" s="86">
        <v>206</v>
      </c>
      <c r="J13" s="10">
        <f t="shared" si="1"/>
        <v>68.66666666666667</v>
      </c>
      <c r="K13" s="87">
        <v>5</v>
      </c>
      <c r="L13" s="42">
        <v>200.5</v>
      </c>
      <c r="M13" s="10">
        <f t="shared" si="2"/>
        <v>66.83333333333333</v>
      </c>
      <c r="N13" s="43">
        <v>3</v>
      </c>
      <c r="O13" s="43"/>
      <c r="P13" s="11">
        <f t="shared" si="3"/>
        <v>610</v>
      </c>
      <c r="Q13" s="88">
        <f t="shared" si="4"/>
        <v>67.77777777777779</v>
      </c>
    </row>
    <row r="14" spans="1:17" ht="18" customHeight="1">
      <c r="A14" s="89">
        <f t="shared" si="5"/>
        <v>4</v>
      </c>
      <c r="B14" s="90" t="s">
        <v>75</v>
      </c>
      <c r="C14" s="91" t="s">
        <v>25</v>
      </c>
      <c r="D14" s="90" t="s">
        <v>108</v>
      </c>
      <c r="E14" s="92" t="s">
        <v>76</v>
      </c>
      <c r="F14" s="86">
        <v>200</v>
      </c>
      <c r="G14" s="10">
        <f t="shared" si="0"/>
        <v>66.66666666666667</v>
      </c>
      <c r="H14" s="87">
        <v>4</v>
      </c>
      <c r="I14" s="86">
        <v>206.5</v>
      </c>
      <c r="J14" s="10">
        <f t="shared" si="1"/>
        <v>68.83333333333333</v>
      </c>
      <c r="K14" s="87">
        <v>3</v>
      </c>
      <c r="L14" s="42">
        <v>194.5</v>
      </c>
      <c r="M14" s="10">
        <f t="shared" si="2"/>
        <v>64.83333333333333</v>
      </c>
      <c r="N14" s="43">
        <v>6</v>
      </c>
      <c r="O14" s="43"/>
      <c r="P14" s="11">
        <f t="shared" si="3"/>
        <v>601</v>
      </c>
      <c r="Q14" s="88">
        <f t="shared" si="4"/>
        <v>66.77777777777779</v>
      </c>
    </row>
    <row r="15" spans="1:17" ht="18" customHeight="1">
      <c r="A15" s="89">
        <f t="shared" si="5"/>
        <v>5</v>
      </c>
      <c r="B15" s="93" t="s">
        <v>264</v>
      </c>
      <c r="C15" s="102" t="s">
        <v>64</v>
      </c>
      <c r="D15" s="93" t="s">
        <v>265</v>
      </c>
      <c r="E15" s="103" t="s">
        <v>266</v>
      </c>
      <c r="F15" s="86">
        <v>190</v>
      </c>
      <c r="G15" s="10">
        <f t="shared" si="0"/>
        <v>63.333333333333336</v>
      </c>
      <c r="H15" s="87">
        <v>7</v>
      </c>
      <c r="I15" s="86">
        <v>214.5</v>
      </c>
      <c r="J15" s="10">
        <f t="shared" si="1"/>
        <v>71.5</v>
      </c>
      <c r="K15" s="87">
        <v>2</v>
      </c>
      <c r="L15" s="42">
        <v>193.5</v>
      </c>
      <c r="M15" s="10">
        <f t="shared" si="2"/>
        <v>64.5</v>
      </c>
      <c r="N15" s="43">
        <v>7</v>
      </c>
      <c r="O15" s="43"/>
      <c r="P15" s="11">
        <f t="shared" si="3"/>
        <v>598</v>
      </c>
      <c r="Q15" s="88">
        <f t="shared" si="4"/>
        <v>66.44444444444446</v>
      </c>
    </row>
    <row r="16" spans="1:17" ht="18" customHeight="1">
      <c r="A16" s="89">
        <f t="shared" si="5"/>
        <v>6</v>
      </c>
      <c r="B16" s="93" t="s">
        <v>262</v>
      </c>
      <c r="C16" s="102" t="s">
        <v>25</v>
      </c>
      <c r="D16" s="93" t="s">
        <v>263</v>
      </c>
      <c r="E16" s="92" t="s">
        <v>208</v>
      </c>
      <c r="F16" s="86">
        <v>192</v>
      </c>
      <c r="G16" s="10">
        <f t="shared" si="0"/>
        <v>64</v>
      </c>
      <c r="H16" s="87">
        <v>6</v>
      </c>
      <c r="I16" s="86">
        <v>206.5</v>
      </c>
      <c r="J16" s="10">
        <f t="shared" si="1"/>
        <v>68.83333333333333</v>
      </c>
      <c r="K16" s="87">
        <v>4</v>
      </c>
      <c r="L16" s="42">
        <v>195.5</v>
      </c>
      <c r="M16" s="10">
        <f t="shared" si="2"/>
        <v>65.16666666666667</v>
      </c>
      <c r="N16" s="43">
        <v>5</v>
      </c>
      <c r="O16" s="43"/>
      <c r="P16" s="11">
        <f t="shared" si="3"/>
        <v>594</v>
      </c>
      <c r="Q16" s="88">
        <f t="shared" si="4"/>
        <v>66</v>
      </c>
    </row>
    <row r="17" spans="1:17" ht="18" customHeight="1">
      <c r="A17" s="89">
        <f t="shared" si="5"/>
        <v>7</v>
      </c>
      <c r="B17" s="93" t="s">
        <v>63</v>
      </c>
      <c r="C17" s="102" t="s">
        <v>64</v>
      </c>
      <c r="D17" s="121" t="s">
        <v>269</v>
      </c>
      <c r="E17" s="92" t="s">
        <v>270</v>
      </c>
      <c r="F17" s="86">
        <v>196</v>
      </c>
      <c r="G17" s="10">
        <f t="shared" si="0"/>
        <v>65.33333333333333</v>
      </c>
      <c r="H17" s="87">
        <v>5</v>
      </c>
      <c r="I17" s="86">
        <v>198</v>
      </c>
      <c r="J17" s="10">
        <f t="shared" si="1"/>
        <v>66</v>
      </c>
      <c r="K17" s="87">
        <v>7</v>
      </c>
      <c r="L17" s="42">
        <v>197.5</v>
      </c>
      <c r="M17" s="10">
        <f t="shared" si="2"/>
        <v>65.83333333333333</v>
      </c>
      <c r="N17" s="43">
        <v>4</v>
      </c>
      <c r="O17" s="43"/>
      <c r="P17" s="11">
        <f t="shared" si="3"/>
        <v>591.5</v>
      </c>
      <c r="Q17" s="88">
        <f t="shared" si="4"/>
        <v>65.72222222222221</v>
      </c>
    </row>
    <row r="18" spans="1:17" ht="18" customHeight="1">
      <c r="A18" s="89">
        <f t="shared" si="5"/>
        <v>8</v>
      </c>
      <c r="B18" s="95" t="s">
        <v>255</v>
      </c>
      <c r="C18" s="91" t="s">
        <v>22</v>
      </c>
      <c r="D18" s="95" t="s">
        <v>256</v>
      </c>
      <c r="E18" s="96" t="s">
        <v>257</v>
      </c>
      <c r="F18" s="86">
        <v>176</v>
      </c>
      <c r="G18" s="10">
        <f t="shared" si="0"/>
        <v>58.666666666666664</v>
      </c>
      <c r="H18" s="87">
        <v>8</v>
      </c>
      <c r="I18" s="86">
        <v>189.5</v>
      </c>
      <c r="J18" s="10">
        <f t="shared" si="1"/>
        <v>63.166666666666664</v>
      </c>
      <c r="K18" s="87">
        <v>8</v>
      </c>
      <c r="L18" s="42">
        <v>186</v>
      </c>
      <c r="M18" s="10">
        <f t="shared" si="2"/>
        <v>62</v>
      </c>
      <c r="N18" s="43">
        <v>8</v>
      </c>
      <c r="O18" s="43"/>
      <c r="P18" s="11">
        <f t="shared" si="3"/>
        <v>551.5</v>
      </c>
      <c r="Q18" s="88">
        <f t="shared" si="4"/>
        <v>61.277777777777786</v>
      </c>
    </row>
    <row r="19" spans="3:14" ht="18" customHeight="1">
      <c r="C19" s="1"/>
      <c r="L19" s="7" t="s">
        <v>9</v>
      </c>
      <c r="M19" s="125" t="s">
        <v>5</v>
      </c>
      <c r="N19" s="22" t="s">
        <v>113</v>
      </c>
    </row>
    <row r="20" spans="1:14" ht="18" customHeight="1">
      <c r="A20" s="66"/>
      <c r="B20" s="22"/>
      <c r="C20" s="1"/>
      <c r="D20" s="30"/>
      <c r="J20" s="22"/>
      <c r="L20" s="7" t="s">
        <v>9</v>
      </c>
      <c r="M20" s="125" t="s">
        <v>6</v>
      </c>
      <c r="N20" s="22" t="s">
        <v>60</v>
      </c>
    </row>
    <row r="21" spans="12:14" ht="18" customHeight="1" thickBot="1">
      <c r="L21" s="7" t="s">
        <v>9</v>
      </c>
      <c r="M21" s="125" t="s">
        <v>3</v>
      </c>
      <c r="N21" s="22" t="s">
        <v>61</v>
      </c>
    </row>
    <row r="22" spans="1:17" ht="18" customHeight="1" thickBot="1">
      <c r="A22" s="157" t="s">
        <v>10</v>
      </c>
      <c r="B22" s="159" t="s">
        <v>1</v>
      </c>
      <c r="C22" s="167" t="s">
        <v>4</v>
      </c>
      <c r="D22" s="163" t="s">
        <v>0</v>
      </c>
      <c r="E22" s="165" t="s">
        <v>2</v>
      </c>
      <c r="F22" s="169" t="s">
        <v>13</v>
      </c>
      <c r="G22" s="170"/>
      <c r="H22" s="170"/>
      <c r="I22" s="170"/>
      <c r="J22" s="170"/>
      <c r="K22" s="170"/>
      <c r="L22" s="170"/>
      <c r="M22" s="170"/>
      <c r="N22" s="170"/>
      <c r="O22" s="45"/>
      <c r="P22" s="176" t="s">
        <v>8</v>
      </c>
      <c r="Q22" s="172" t="s">
        <v>7</v>
      </c>
    </row>
    <row r="23" spans="1:17" ht="18" customHeight="1" thickBot="1">
      <c r="A23" s="158"/>
      <c r="B23" s="160"/>
      <c r="C23" s="168"/>
      <c r="D23" s="164"/>
      <c r="E23" s="166"/>
      <c r="F23" s="8" t="s">
        <v>5</v>
      </c>
      <c r="G23" s="9" t="s">
        <v>7</v>
      </c>
      <c r="H23" s="13" t="s">
        <v>11</v>
      </c>
      <c r="I23" s="8" t="s">
        <v>6</v>
      </c>
      <c r="J23" s="9" t="s">
        <v>7</v>
      </c>
      <c r="K23" s="13" t="s">
        <v>11</v>
      </c>
      <c r="L23" s="9" t="s">
        <v>3</v>
      </c>
      <c r="M23" s="9" t="s">
        <v>7</v>
      </c>
      <c r="N23" s="44" t="s">
        <v>11</v>
      </c>
      <c r="O23" s="46" t="s">
        <v>14</v>
      </c>
      <c r="P23" s="177"/>
      <c r="Q23" s="173"/>
    </row>
    <row r="24" spans="1:17" ht="18" customHeight="1">
      <c r="A24" s="23" t="s">
        <v>292</v>
      </c>
      <c r="B24" s="4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8" customHeight="1">
      <c r="A25" s="89">
        <v>1</v>
      </c>
      <c r="B25" s="93" t="s">
        <v>72</v>
      </c>
      <c r="C25" s="102" t="s">
        <v>64</v>
      </c>
      <c r="D25" s="93" t="s">
        <v>267</v>
      </c>
      <c r="E25" s="92" t="s">
        <v>268</v>
      </c>
      <c r="F25" s="86">
        <v>213.5</v>
      </c>
      <c r="G25" s="10">
        <f aca="true" t="shared" si="6" ref="G25:G32">PRODUCT(F25*100/320)</f>
        <v>66.71875</v>
      </c>
      <c r="H25" s="87">
        <v>1</v>
      </c>
      <c r="I25" s="86">
        <v>231.5</v>
      </c>
      <c r="J25" s="10">
        <f aca="true" t="shared" si="7" ref="J25:J32">PRODUCT(I25*100/320)</f>
        <v>72.34375</v>
      </c>
      <c r="K25" s="87">
        <v>1</v>
      </c>
      <c r="L25" s="42">
        <v>214.5</v>
      </c>
      <c r="M25" s="10">
        <f aca="true" t="shared" si="8" ref="M25:M32">PRODUCT(L25*100/320)</f>
        <v>67.03125</v>
      </c>
      <c r="N25" s="43">
        <v>4</v>
      </c>
      <c r="O25" s="43"/>
      <c r="P25" s="11">
        <f aca="true" t="shared" si="9" ref="P25:P32">SUM(F25+I25+L25)</f>
        <v>659.5</v>
      </c>
      <c r="Q25" s="88">
        <f aca="true" t="shared" si="10" ref="Q25:Q32">PRODUCT(P25/3*100/320)</f>
        <v>68.69791666666667</v>
      </c>
    </row>
    <row r="26" spans="1:17" ht="18" customHeight="1">
      <c r="A26" s="89">
        <f aca="true" t="shared" si="11" ref="A26:A32">SUM(A25,1)</f>
        <v>2</v>
      </c>
      <c r="B26" s="90" t="s">
        <v>271</v>
      </c>
      <c r="C26" s="91" t="s">
        <v>25</v>
      </c>
      <c r="D26" s="90" t="s">
        <v>272</v>
      </c>
      <c r="E26" s="92" t="s">
        <v>273</v>
      </c>
      <c r="F26" s="86">
        <v>212</v>
      </c>
      <c r="G26" s="10">
        <f t="shared" si="6"/>
        <v>66.25</v>
      </c>
      <c r="H26" s="87">
        <v>2</v>
      </c>
      <c r="I26" s="86">
        <v>218</v>
      </c>
      <c r="J26" s="10">
        <f t="shared" si="7"/>
        <v>68.125</v>
      </c>
      <c r="K26" s="87">
        <v>2</v>
      </c>
      <c r="L26" s="42">
        <v>227</v>
      </c>
      <c r="M26" s="10">
        <f t="shared" si="8"/>
        <v>70.9375</v>
      </c>
      <c r="N26" s="43">
        <v>1</v>
      </c>
      <c r="O26" s="43"/>
      <c r="P26" s="11">
        <f t="shared" si="9"/>
        <v>657</v>
      </c>
      <c r="Q26" s="88">
        <f t="shared" si="10"/>
        <v>68.4375</v>
      </c>
    </row>
    <row r="27" spans="1:17" ht="18" customHeight="1">
      <c r="A27" s="89">
        <f t="shared" si="11"/>
        <v>3</v>
      </c>
      <c r="B27" s="90" t="s">
        <v>73</v>
      </c>
      <c r="C27" s="91" t="s">
        <v>25</v>
      </c>
      <c r="D27" s="90" t="s">
        <v>54</v>
      </c>
      <c r="E27" s="92" t="s">
        <v>55</v>
      </c>
      <c r="F27" s="86">
        <v>205</v>
      </c>
      <c r="G27" s="10">
        <f t="shared" si="6"/>
        <v>64.0625</v>
      </c>
      <c r="H27" s="87">
        <v>3</v>
      </c>
      <c r="I27" s="86">
        <v>210</v>
      </c>
      <c r="J27" s="10">
        <f t="shared" si="7"/>
        <v>65.625</v>
      </c>
      <c r="K27" s="87">
        <v>3</v>
      </c>
      <c r="L27" s="42">
        <v>212.5</v>
      </c>
      <c r="M27" s="10">
        <f t="shared" si="8"/>
        <v>66.40625</v>
      </c>
      <c r="N27" s="43">
        <v>6</v>
      </c>
      <c r="O27" s="43"/>
      <c r="P27" s="11">
        <f t="shared" si="9"/>
        <v>627.5</v>
      </c>
      <c r="Q27" s="88">
        <f t="shared" si="10"/>
        <v>65.36458333333333</v>
      </c>
    </row>
    <row r="28" spans="1:17" ht="18" customHeight="1">
      <c r="A28" s="89">
        <f t="shared" si="11"/>
        <v>4</v>
      </c>
      <c r="B28" s="90" t="s">
        <v>75</v>
      </c>
      <c r="C28" s="91" t="s">
        <v>25</v>
      </c>
      <c r="D28" s="90" t="s">
        <v>108</v>
      </c>
      <c r="E28" s="92" t="s">
        <v>76</v>
      </c>
      <c r="F28" s="86">
        <v>197.5</v>
      </c>
      <c r="G28" s="10">
        <f t="shared" si="6"/>
        <v>61.71875</v>
      </c>
      <c r="H28" s="87">
        <v>6</v>
      </c>
      <c r="I28" s="86">
        <v>209</v>
      </c>
      <c r="J28" s="10">
        <f t="shared" si="7"/>
        <v>65.3125</v>
      </c>
      <c r="K28" s="87">
        <v>4</v>
      </c>
      <c r="L28" s="42">
        <v>216.5</v>
      </c>
      <c r="M28" s="10">
        <f t="shared" si="8"/>
        <v>67.65625</v>
      </c>
      <c r="N28" s="43">
        <v>2</v>
      </c>
      <c r="O28" s="43"/>
      <c r="P28" s="11">
        <f t="shared" si="9"/>
        <v>623</v>
      </c>
      <c r="Q28" s="88">
        <f t="shared" si="10"/>
        <v>64.89583333333333</v>
      </c>
    </row>
    <row r="29" spans="1:17" ht="18" customHeight="1">
      <c r="A29" s="89">
        <f t="shared" si="11"/>
        <v>5</v>
      </c>
      <c r="B29" s="93" t="s">
        <v>63</v>
      </c>
      <c r="C29" s="102" t="s">
        <v>64</v>
      </c>
      <c r="D29" s="121" t="s">
        <v>269</v>
      </c>
      <c r="E29" s="92" t="s">
        <v>270</v>
      </c>
      <c r="F29" s="86">
        <v>203.5</v>
      </c>
      <c r="G29" s="10">
        <f t="shared" si="6"/>
        <v>63.59375</v>
      </c>
      <c r="H29" s="87">
        <v>5</v>
      </c>
      <c r="I29" s="86">
        <v>203</v>
      </c>
      <c r="J29" s="10">
        <f t="shared" si="7"/>
        <v>63.4375</v>
      </c>
      <c r="K29" s="87">
        <v>5</v>
      </c>
      <c r="L29" s="42">
        <v>215.5</v>
      </c>
      <c r="M29" s="10">
        <f t="shared" si="8"/>
        <v>67.34375</v>
      </c>
      <c r="N29" s="43">
        <v>3</v>
      </c>
      <c r="O29" s="43"/>
      <c r="P29" s="11">
        <f t="shared" si="9"/>
        <v>622</v>
      </c>
      <c r="Q29" s="88">
        <f t="shared" si="10"/>
        <v>64.79166666666667</v>
      </c>
    </row>
    <row r="30" spans="1:17" ht="18" customHeight="1">
      <c r="A30" s="89">
        <f t="shared" si="11"/>
        <v>6</v>
      </c>
      <c r="B30" s="93" t="s">
        <v>264</v>
      </c>
      <c r="C30" s="102" t="s">
        <v>64</v>
      </c>
      <c r="D30" s="93" t="s">
        <v>265</v>
      </c>
      <c r="E30" s="103" t="s">
        <v>266</v>
      </c>
      <c r="F30" s="86">
        <v>204.5</v>
      </c>
      <c r="G30" s="10">
        <f t="shared" si="6"/>
        <v>63.90625</v>
      </c>
      <c r="H30" s="87">
        <v>4</v>
      </c>
      <c r="I30" s="86">
        <v>202</v>
      </c>
      <c r="J30" s="10">
        <f t="shared" si="7"/>
        <v>63.125</v>
      </c>
      <c r="K30" s="87">
        <v>6</v>
      </c>
      <c r="L30" s="42">
        <v>214</v>
      </c>
      <c r="M30" s="10">
        <f t="shared" si="8"/>
        <v>66.875</v>
      </c>
      <c r="N30" s="43">
        <v>5</v>
      </c>
      <c r="O30" s="43"/>
      <c r="P30" s="11">
        <f t="shared" si="9"/>
        <v>620.5</v>
      </c>
      <c r="Q30" s="88">
        <f t="shared" si="10"/>
        <v>64.63541666666667</v>
      </c>
    </row>
    <row r="31" spans="1:17" ht="18" customHeight="1">
      <c r="A31" s="89">
        <f t="shared" si="11"/>
        <v>7</v>
      </c>
      <c r="B31" s="93" t="s">
        <v>262</v>
      </c>
      <c r="C31" s="102" t="s">
        <v>25</v>
      </c>
      <c r="D31" s="93" t="s">
        <v>263</v>
      </c>
      <c r="E31" s="92" t="s">
        <v>208</v>
      </c>
      <c r="F31" s="86">
        <v>194.5</v>
      </c>
      <c r="G31" s="10">
        <f t="shared" si="6"/>
        <v>60.78125</v>
      </c>
      <c r="H31" s="87">
        <v>7</v>
      </c>
      <c r="I31" s="86">
        <v>195.5</v>
      </c>
      <c r="J31" s="10">
        <f t="shared" si="7"/>
        <v>61.09375</v>
      </c>
      <c r="K31" s="87">
        <v>7</v>
      </c>
      <c r="L31" s="42">
        <v>200</v>
      </c>
      <c r="M31" s="10">
        <f t="shared" si="8"/>
        <v>62.5</v>
      </c>
      <c r="N31" s="43">
        <v>7</v>
      </c>
      <c r="O31" s="43"/>
      <c r="P31" s="11">
        <f t="shared" si="9"/>
        <v>590</v>
      </c>
      <c r="Q31" s="88">
        <f t="shared" si="10"/>
        <v>61.45833333333333</v>
      </c>
    </row>
    <row r="32" spans="1:17" ht="18" customHeight="1">
      <c r="A32" s="89">
        <f t="shared" si="11"/>
        <v>8</v>
      </c>
      <c r="B32" s="95" t="s">
        <v>255</v>
      </c>
      <c r="C32" s="91" t="s">
        <v>22</v>
      </c>
      <c r="D32" s="95" t="s">
        <v>256</v>
      </c>
      <c r="E32" s="96" t="s">
        <v>257</v>
      </c>
      <c r="F32" s="86">
        <v>185.5</v>
      </c>
      <c r="G32" s="10">
        <f t="shared" si="6"/>
        <v>57.96875</v>
      </c>
      <c r="H32" s="87">
        <v>8</v>
      </c>
      <c r="I32" s="86">
        <v>185</v>
      </c>
      <c r="J32" s="10">
        <f t="shared" si="7"/>
        <v>57.8125</v>
      </c>
      <c r="K32" s="87">
        <v>8</v>
      </c>
      <c r="L32" s="42">
        <v>180.5</v>
      </c>
      <c r="M32" s="10">
        <f t="shared" si="8"/>
        <v>56.40625</v>
      </c>
      <c r="N32" s="43">
        <v>8</v>
      </c>
      <c r="O32" s="43"/>
      <c r="P32" s="11">
        <f t="shared" si="9"/>
        <v>551</v>
      </c>
      <c r="Q32" s="88">
        <f t="shared" si="10"/>
        <v>57.39583333333333</v>
      </c>
    </row>
    <row r="33" ht="18" customHeight="1"/>
    <row r="34" spans="1:10" ht="15">
      <c r="A34" s="66"/>
      <c r="B34" s="22" t="s">
        <v>156</v>
      </c>
      <c r="C34" s="1"/>
      <c r="D34" s="30"/>
      <c r="J34" s="22" t="s">
        <v>16</v>
      </c>
    </row>
  </sheetData>
  <sheetProtection/>
  <mergeCells count="18">
    <mergeCell ref="P8:P9"/>
    <mergeCell ref="Q8:Q9"/>
    <mergeCell ref="A1:N1"/>
    <mergeCell ref="D2:H2"/>
    <mergeCell ref="A8:A9"/>
    <mergeCell ref="B8:B9"/>
    <mergeCell ref="C8:C9"/>
    <mergeCell ref="D8:D9"/>
    <mergeCell ref="E8:E9"/>
    <mergeCell ref="F8:N8"/>
    <mergeCell ref="P22:P23"/>
    <mergeCell ref="Q22:Q23"/>
    <mergeCell ref="A22:A23"/>
    <mergeCell ref="B22:B23"/>
    <mergeCell ref="C22:C23"/>
    <mergeCell ref="D22:D23"/>
    <mergeCell ref="E22:E23"/>
    <mergeCell ref="F22:N22"/>
  </mergeCells>
  <printOptions/>
  <pageMargins left="0.3937007874015748" right="0" top="0.1968503937007874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7">
      <selection activeCell="U28" sqref="U28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30" customWidth="1"/>
    <col min="4" max="4" width="15.28125" style="1" customWidth="1"/>
    <col min="5" max="5" width="18.8515625" style="1" customWidth="1"/>
    <col min="6" max="7" width="7.7109375" style="1" customWidth="1"/>
    <col min="8" max="8" width="5.7109375" style="1" customWidth="1"/>
    <col min="9" max="9" width="7.421875" style="1" customWidth="1"/>
    <col min="10" max="10" width="8.00390625" style="1" customWidth="1"/>
    <col min="11" max="11" width="5.7109375" style="1" customWidth="1"/>
    <col min="12" max="12" width="7.57421875" style="1" customWidth="1"/>
    <col min="13" max="13" width="7.8515625" style="1" customWidth="1"/>
    <col min="14" max="14" width="5.8515625" style="1" customWidth="1"/>
    <col min="15" max="15" width="8.421875" style="1" customWidth="1"/>
    <col min="16" max="16" width="7.7109375" style="1" customWidth="1"/>
    <col min="17" max="17" width="9.57421875" style="1" customWidth="1"/>
    <col min="18" max="18" width="6.421875" style="1" customWidth="1"/>
    <col min="19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23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O2" s="5"/>
      <c r="P2" s="4"/>
      <c r="Q2" s="33"/>
      <c r="W2" s="1" t="s">
        <v>21</v>
      </c>
    </row>
    <row r="3" spans="1:23" ht="22.5" customHeight="1">
      <c r="A3" s="5"/>
      <c r="B3" s="5"/>
      <c r="C3" s="5"/>
      <c r="D3" s="5"/>
      <c r="E3" s="5"/>
      <c r="F3" s="5"/>
      <c r="G3" s="5"/>
      <c r="H3" s="5"/>
      <c r="I3" s="7"/>
      <c r="Q3" s="22"/>
      <c r="R3" s="7"/>
      <c r="S3" s="7"/>
      <c r="T3" s="5"/>
      <c r="W3" s="1" t="s">
        <v>17</v>
      </c>
    </row>
    <row r="4" spans="1:23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32" t="s">
        <v>5</v>
      </c>
      <c r="N4" s="22" t="s">
        <v>19</v>
      </c>
      <c r="O4" s="22"/>
      <c r="Q4" s="22"/>
      <c r="R4" s="7"/>
      <c r="S4" s="7"/>
      <c r="T4" s="5"/>
      <c r="W4" s="1" t="s">
        <v>18</v>
      </c>
    </row>
    <row r="5" spans="1:23" ht="22.5" customHeight="1">
      <c r="A5" s="5"/>
      <c r="B5" s="5"/>
      <c r="C5" s="28"/>
      <c r="D5" s="5"/>
      <c r="F5" s="5"/>
      <c r="G5" s="5"/>
      <c r="H5" s="5"/>
      <c r="I5" s="7"/>
      <c r="L5" s="7" t="s">
        <v>9</v>
      </c>
      <c r="M5" s="32" t="s">
        <v>6</v>
      </c>
      <c r="N5" s="22" t="s">
        <v>113</v>
      </c>
      <c r="O5" s="22"/>
      <c r="Q5" s="22"/>
      <c r="R5" s="7"/>
      <c r="S5" s="7"/>
      <c r="T5" s="5"/>
      <c r="W5" s="1" t="s">
        <v>19</v>
      </c>
    </row>
    <row r="6" spans="1:23" ht="22.5" customHeight="1" thickBot="1">
      <c r="A6" s="5"/>
      <c r="B6" s="5"/>
      <c r="C6" s="28"/>
      <c r="E6" s="5"/>
      <c r="F6" s="5"/>
      <c r="G6" s="5"/>
      <c r="H6" s="5"/>
      <c r="I6" s="7"/>
      <c r="L6" s="7" t="s">
        <v>9</v>
      </c>
      <c r="M6" s="32" t="s">
        <v>15</v>
      </c>
      <c r="N6" s="22" t="s">
        <v>61</v>
      </c>
      <c r="O6" s="22"/>
      <c r="Q6" s="22"/>
      <c r="R6" s="7"/>
      <c r="S6" s="7"/>
      <c r="T6" s="5"/>
      <c r="W6" s="1" t="s">
        <v>20</v>
      </c>
    </row>
    <row r="7" spans="1:17" ht="18" customHeight="1" thickBot="1">
      <c r="A7" s="157" t="s">
        <v>10</v>
      </c>
      <c r="B7" s="159" t="s">
        <v>1</v>
      </c>
      <c r="C7" s="167" t="s">
        <v>4</v>
      </c>
      <c r="D7" s="163" t="s">
        <v>0</v>
      </c>
      <c r="E7" s="165" t="s">
        <v>2</v>
      </c>
      <c r="F7" s="169" t="s">
        <v>13</v>
      </c>
      <c r="G7" s="170"/>
      <c r="H7" s="170"/>
      <c r="I7" s="170"/>
      <c r="J7" s="170"/>
      <c r="K7" s="170"/>
      <c r="L7" s="170"/>
      <c r="M7" s="170"/>
      <c r="N7" s="170"/>
      <c r="O7" s="45"/>
      <c r="P7" s="176" t="s">
        <v>8</v>
      </c>
      <c r="Q7" s="172" t="s">
        <v>7</v>
      </c>
    </row>
    <row r="8" spans="1:17" ht="18" customHeight="1" thickBot="1">
      <c r="A8" s="158"/>
      <c r="B8" s="160"/>
      <c r="C8" s="168"/>
      <c r="D8" s="164"/>
      <c r="E8" s="166"/>
      <c r="F8" s="8" t="s">
        <v>5</v>
      </c>
      <c r="G8" s="9" t="s">
        <v>7</v>
      </c>
      <c r="H8" s="13" t="s">
        <v>11</v>
      </c>
      <c r="I8" s="8" t="s">
        <v>6</v>
      </c>
      <c r="J8" s="9" t="s">
        <v>7</v>
      </c>
      <c r="K8" s="13" t="s">
        <v>11</v>
      </c>
      <c r="L8" s="9" t="s">
        <v>15</v>
      </c>
      <c r="M8" s="9" t="s">
        <v>7</v>
      </c>
      <c r="N8" s="44" t="s">
        <v>11</v>
      </c>
      <c r="O8" s="46" t="s">
        <v>14</v>
      </c>
      <c r="P8" s="177"/>
      <c r="Q8" s="173"/>
    </row>
    <row r="9" spans="1:17" ht="18" customHeight="1">
      <c r="A9" s="23" t="s">
        <v>247</v>
      </c>
      <c r="B9" s="4"/>
      <c r="C9" s="2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8" customHeight="1">
      <c r="A10" s="89">
        <v>1</v>
      </c>
      <c r="B10" s="95" t="s">
        <v>286</v>
      </c>
      <c r="C10" s="91" t="s">
        <v>22</v>
      </c>
      <c r="D10" s="95" t="s">
        <v>251</v>
      </c>
      <c r="E10" s="96" t="s">
        <v>252</v>
      </c>
      <c r="F10" s="86">
        <v>206</v>
      </c>
      <c r="G10" s="10">
        <f aca="true" t="shared" si="0" ref="G10:G17">PRODUCT(F10*100/300)</f>
        <v>68.66666666666667</v>
      </c>
      <c r="H10" s="87">
        <v>3</v>
      </c>
      <c r="I10" s="86">
        <v>208.5</v>
      </c>
      <c r="J10" s="10">
        <f aca="true" t="shared" si="1" ref="J10:J17">PRODUCT(I10*100/300)</f>
        <v>69.5</v>
      </c>
      <c r="K10" s="87">
        <v>1</v>
      </c>
      <c r="L10" s="42">
        <v>211</v>
      </c>
      <c r="M10" s="10">
        <f aca="true" t="shared" si="2" ref="M10:M17">PRODUCT(L10*100/300)</f>
        <v>70.33333333333333</v>
      </c>
      <c r="N10" s="43">
        <v>2</v>
      </c>
      <c r="O10" s="43"/>
      <c r="P10" s="11">
        <f aca="true" t="shared" si="3" ref="P10:P17">SUM(F10+I10+L10)</f>
        <v>625.5</v>
      </c>
      <c r="Q10" s="88">
        <f aca="true" t="shared" si="4" ref="Q10:Q17">PRODUCT(P10/3*100/300)</f>
        <v>69.5</v>
      </c>
    </row>
    <row r="11" spans="1:17" ht="18" customHeight="1">
      <c r="A11" s="89">
        <f aca="true" t="shared" si="5" ref="A11:A17">SUM(A10,1)</f>
        <v>2</v>
      </c>
      <c r="B11" s="93" t="s">
        <v>104</v>
      </c>
      <c r="C11" s="91" t="s">
        <v>23</v>
      </c>
      <c r="D11" s="93" t="s">
        <v>105</v>
      </c>
      <c r="E11" s="94" t="s">
        <v>106</v>
      </c>
      <c r="F11" s="86">
        <v>203.5</v>
      </c>
      <c r="G11" s="10">
        <f t="shared" si="0"/>
        <v>67.83333333333333</v>
      </c>
      <c r="H11" s="87">
        <v>4</v>
      </c>
      <c r="I11" s="86">
        <v>199.5</v>
      </c>
      <c r="J11" s="10">
        <f t="shared" si="1"/>
        <v>66.5</v>
      </c>
      <c r="K11" s="87">
        <v>3</v>
      </c>
      <c r="L11" s="42">
        <v>213.5</v>
      </c>
      <c r="M11" s="10">
        <f t="shared" si="2"/>
        <v>71.16666666666667</v>
      </c>
      <c r="N11" s="43">
        <v>1</v>
      </c>
      <c r="O11" s="43"/>
      <c r="P11" s="11">
        <f t="shared" si="3"/>
        <v>616.5</v>
      </c>
      <c r="Q11" s="88">
        <f t="shared" si="4"/>
        <v>68.5</v>
      </c>
    </row>
    <row r="12" spans="1:17" ht="18" customHeight="1">
      <c r="A12" s="89">
        <f t="shared" si="5"/>
        <v>3</v>
      </c>
      <c r="B12" s="120" t="s">
        <v>88</v>
      </c>
      <c r="C12" s="91" t="s">
        <v>22</v>
      </c>
      <c r="D12" s="95" t="s">
        <v>248</v>
      </c>
      <c r="E12" s="96" t="s">
        <v>89</v>
      </c>
      <c r="F12" s="86">
        <v>207.5</v>
      </c>
      <c r="G12" s="10">
        <f t="shared" si="0"/>
        <v>69.16666666666667</v>
      </c>
      <c r="H12" s="87">
        <v>2</v>
      </c>
      <c r="I12" s="86">
        <v>199.5</v>
      </c>
      <c r="J12" s="10">
        <f t="shared" si="1"/>
        <v>66.5</v>
      </c>
      <c r="K12" s="87">
        <v>2</v>
      </c>
      <c r="L12" s="42">
        <v>202.5</v>
      </c>
      <c r="M12" s="10">
        <f t="shared" si="2"/>
        <v>67.5</v>
      </c>
      <c r="N12" s="43">
        <v>3</v>
      </c>
      <c r="O12" s="43"/>
      <c r="P12" s="11">
        <f t="shared" si="3"/>
        <v>609.5</v>
      </c>
      <c r="Q12" s="88">
        <f t="shared" si="4"/>
        <v>67.72222222222221</v>
      </c>
    </row>
    <row r="13" spans="1:17" ht="18" customHeight="1">
      <c r="A13" s="89">
        <f t="shared" si="5"/>
        <v>4</v>
      </c>
      <c r="B13" s="107" t="s">
        <v>287</v>
      </c>
      <c r="C13" s="49" t="s">
        <v>22</v>
      </c>
      <c r="D13" s="107" t="s">
        <v>187</v>
      </c>
      <c r="E13" s="98" t="s">
        <v>188</v>
      </c>
      <c r="F13" s="86">
        <v>208</v>
      </c>
      <c r="G13" s="10">
        <f t="shared" si="0"/>
        <v>69.33333333333333</v>
      </c>
      <c r="H13" s="87">
        <v>1</v>
      </c>
      <c r="I13" s="86">
        <v>196</v>
      </c>
      <c r="J13" s="10">
        <f t="shared" si="1"/>
        <v>65.33333333333333</v>
      </c>
      <c r="K13" s="87">
        <v>5</v>
      </c>
      <c r="L13" s="42">
        <v>201.5</v>
      </c>
      <c r="M13" s="10">
        <f t="shared" si="2"/>
        <v>67.16666666666667</v>
      </c>
      <c r="N13" s="43">
        <v>4</v>
      </c>
      <c r="O13" s="43"/>
      <c r="P13" s="11">
        <f t="shared" si="3"/>
        <v>605.5</v>
      </c>
      <c r="Q13" s="88">
        <f t="shared" si="4"/>
        <v>67.27777777777779</v>
      </c>
    </row>
    <row r="14" spans="1:17" ht="18" customHeight="1">
      <c r="A14" s="89">
        <f t="shared" si="5"/>
        <v>5</v>
      </c>
      <c r="B14" s="95" t="s">
        <v>189</v>
      </c>
      <c r="C14" s="91" t="s">
        <v>25</v>
      </c>
      <c r="D14" s="95" t="s">
        <v>253</v>
      </c>
      <c r="E14" s="96" t="s">
        <v>254</v>
      </c>
      <c r="F14" s="86">
        <v>197</v>
      </c>
      <c r="G14" s="10">
        <f t="shared" si="0"/>
        <v>65.66666666666667</v>
      </c>
      <c r="H14" s="87">
        <v>5</v>
      </c>
      <c r="I14" s="86">
        <v>199.5</v>
      </c>
      <c r="J14" s="10">
        <f t="shared" si="1"/>
        <v>66.5</v>
      </c>
      <c r="K14" s="87">
        <v>4</v>
      </c>
      <c r="L14" s="42">
        <v>196.5</v>
      </c>
      <c r="M14" s="10">
        <f t="shared" si="2"/>
        <v>65.5</v>
      </c>
      <c r="N14" s="43">
        <v>5</v>
      </c>
      <c r="O14" s="43"/>
      <c r="P14" s="11">
        <f t="shared" si="3"/>
        <v>593</v>
      </c>
      <c r="Q14" s="88">
        <f t="shared" si="4"/>
        <v>65.88888888888889</v>
      </c>
    </row>
    <row r="15" spans="1:17" ht="18" customHeight="1">
      <c r="A15" s="89">
        <f t="shared" si="5"/>
        <v>6</v>
      </c>
      <c r="B15" s="90" t="s">
        <v>43</v>
      </c>
      <c r="C15" s="91" t="s">
        <v>25</v>
      </c>
      <c r="D15" s="90" t="s">
        <v>249</v>
      </c>
      <c r="E15" s="92" t="s">
        <v>250</v>
      </c>
      <c r="F15" s="86">
        <v>188</v>
      </c>
      <c r="G15" s="10">
        <f t="shared" si="0"/>
        <v>62.666666666666664</v>
      </c>
      <c r="H15" s="87">
        <v>7</v>
      </c>
      <c r="I15" s="86">
        <v>193.5</v>
      </c>
      <c r="J15" s="10">
        <f t="shared" si="1"/>
        <v>64.5</v>
      </c>
      <c r="K15" s="87">
        <v>6</v>
      </c>
      <c r="L15" s="42">
        <v>194.5</v>
      </c>
      <c r="M15" s="10">
        <f t="shared" si="2"/>
        <v>64.83333333333333</v>
      </c>
      <c r="N15" s="43">
        <v>6</v>
      </c>
      <c r="O15" s="43"/>
      <c r="P15" s="11">
        <f t="shared" si="3"/>
        <v>576</v>
      </c>
      <c r="Q15" s="88">
        <f t="shared" si="4"/>
        <v>64</v>
      </c>
    </row>
    <row r="16" spans="1:17" ht="18" customHeight="1">
      <c r="A16" s="89">
        <f t="shared" si="5"/>
        <v>7</v>
      </c>
      <c r="B16" s="93" t="s">
        <v>258</v>
      </c>
      <c r="C16" s="102" t="s">
        <v>25</v>
      </c>
      <c r="D16" s="93" t="s">
        <v>259</v>
      </c>
      <c r="E16" s="92" t="s">
        <v>260</v>
      </c>
      <c r="F16" s="86">
        <v>183</v>
      </c>
      <c r="G16" s="10">
        <f t="shared" si="0"/>
        <v>61</v>
      </c>
      <c r="H16" s="87">
        <v>8</v>
      </c>
      <c r="I16" s="86">
        <v>189.5</v>
      </c>
      <c r="J16" s="10">
        <f t="shared" si="1"/>
        <v>63.166666666666664</v>
      </c>
      <c r="K16" s="87">
        <v>7</v>
      </c>
      <c r="L16" s="42">
        <v>190</v>
      </c>
      <c r="M16" s="10">
        <f t="shared" si="2"/>
        <v>63.333333333333336</v>
      </c>
      <c r="N16" s="43">
        <v>8</v>
      </c>
      <c r="O16" s="43"/>
      <c r="P16" s="11">
        <f t="shared" si="3"/>
        <v>562.5</v>
      </c>
      <c r="Q16" s="88">
        <f t="shared" si="4"/>
        <v>62.5</v>
      </c>
    </row>
    <row r="17" spans="1:17" ht="18" customHeight="1">
      <c r="A17" s="89">
        <f t="shared" si="5"/>
        <v>8</v>
      </c>
      <c r="B17" s="95" t="s">
        <v>255</v>
      </c>
      <c r="C17" s="91" t="s">
        <v>22</v>
      </c>
      <c r="D17" s="95" t="s">
        <v>256</v>
      </c>
      <c r="E17" s="96" t="s">
        <v>257</v>
      </c>
      <c r="F17" s="86">
        <v>192</v>
      </c>
      <c r="G17" s="10">
        <f t="shared" si="0"/>
        <v>64</v>
      </c>
      <c r="H17" s="87">
        <v>6</v>
      </c>
      <c r="I17" s="86">
        <v>179</v>
      </c>
      <c r="J17" s="10">
        <f t="shared" si="1"/>
        <v>59.666666666666664</v>
      </c>
      <c r="K17" s="87">
        <v>8</v>
      </c>
      <c r="L17" s="42">
        <v>190.5</v>
      </c>
      <c r="M17" s="10">
        <f t="shared" si="2"/>
        <v>63.5</v>
      </c>
      <c r="N17" s="43">
        <v>7</v>
      </c>
      <c r="O17" s="43"/>
      <c r="P17" s="11">
        <f t="shared" si="3"/>
        <v>561.5</v>
      </c>
      <c r="Q17" s="88">
        <f t="shared" si="4"/>
        <v>62.38888888888888</v>
      </c>
    </row>
    <row r="18" spans="3:15" ht="18" customHeight="1">
      <c r="C18" s="1"/>
      <c r="L18" s="7" t="s">
        <v>9</v>
      </c>
      <c r="M18" s="125" t="s">
        <v>5</v>
      </c>
      <c r="N18" s="22" t="s">
        <v>298</v>
      </c>
      <c r="O18" s="22"/>
    </row>
    <row r="19" spans="1:15" ht="18" customHeight="1">
      <c r="A19" s="66"/>
      <c r="B19" s="22"/>
      <c r="C19" s="1"/>
      <c r="D19" s="30"/>
      <c r="J19" s="22"/>
      <c r="L19" s="7" t="s">
        <v>9</v>
      </c>
      <c r="M19" s="125" t="s">
        <v>6</v>
      </c>
      <c r="N19" s="22" t="s">
        <v>60</v>
      </c>
      <c r="O19" s="22"/>
    </row>
    <row r="20" spans="12:15" ht="18" customHeight="1" thickBot="1">
      <c r="L20" s="7" t="s">
        <v>9</v>
      </c>
      <c r="M20" s="125" t="s">
        <v>3</v>
      </c>
      <c r="N20" s="22" t="s">
        <v>17</v>
      </c>
      <c r="O20" s="22"/>
    </row>
    <row r="21" spans="1:17" ht="18" customHeight="1" thickBot="1">
      <c r="A21" s="157" t="s">
        <v>10</v>
      </c>
      <c r="B21" s="159" t="s">
        <v>1</v>
      </c>
      <c r="C21" s="167" t="s">
        <v>4</v>
      </c>
      <c r="D21" s="163" t="s">
        <v>0</v>
      </c>
      <c r="E21" s="165" t="s">
        <v>2</v>
      </c>
      <c r="F21" s="169" t="s">
        <v>13</v>
      </c>
      <c r="G21" s="170"/>
      <c r="H21" s="170"/>
      <c r="I21" s="170"/>
      <c r="J21" s="170"/>
      <c r="K21" s="170"/>
      <c r="L21" s="170"/>
      <c r="M21" s="170"/>
      <c r="N21" s="170"/>
      <c r="O21" s="45"/>
      <c r="P21" s="176" t="s">
        <v>8</v>
      </c>
      <c r="Q21" s="172" t="s">
        <v>7</v>
      </c>
    </row>
    <row r="22" spans="1:17" ht="18" customHeight="1" thickBot="1">
      <c r="A22" s="158"/>
      <c r="B22" s="160"/>
      <c r="C22" s="168"/>
      <c r="D22" s="164"/>
      <c r="E22" s="166"/>
      <c r="F22" s="8" t="s">
        <v>5</v>
      </c>
      <c r="G22" s="9" t="s">
        <v>7</v>
      </c>
      <c r="H22" s="13" t="s">
        <v>11</v>
      </c>
      <c r="I22" s="8" t="s">
        <v>6</v>
      </c>
      <c r="J22" s="9" t="s">
        <v>7</v>
      </c>
      <c r="K22" s="13" t="s">
        <v>11</v>
      </c>
      <c r="L22" s="9" t="s">
        <v>3</v>
      </c>
      <c r="M22" s="9" t="s">
        <v>7</v>
      </c>
      <c r="N22" s="44" t="s">
        <v>11</v>
      </c>
      <c r="O22" s="46" t="s">
        <v>14</v>
      </c>
      <c r="P22" s="177"/>
      <c r="Q22" s="173"/>
    </row>
    <row r="23" spans="1:17" ht="18" customHeight="1">
      <c r="A23" s="23" t="s">
        <v>293</v>
      </c>
      <c r="B23" s="4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8" customHeight="1">
      <c r="A24" s="89">
        <v>1</v>
      </c>
      <c r="B24" s="93" t="s">
        <v>104</v>
      </c>
      <c r="C24" s="91" t="s">
        <v>23</v>
      </c>
      <c r="D24" s="93" t="s">
        <v>105</v>
      </c>
      <c r="E24" s="94" t="s">
        <v>106</v>
      </c>
      <c r="F24" s="86">
        <v>217.5</v>
      </c>
      <c r="G24" s="10">
        <f aca="true" t="shared" si="6" ref="G24:G31">PRODUCT(F24*100/320)</f>
        <v>67.96875</v>
      </c>
      <c r="H24" s="87">
        <v>1</v>
      </c>
      <c r="I24" s="86">
        <v>227.5</v>
      </c>
      <c r="J24" s="10">
        <f aca="true" t="shared" si="7" ref="J24:J31">PRODUCT(I24*100/320)</f>
        <v>71.09375</v>
      </c>
      <c r="K24" s="87">
        <v>2</v>
      </c>
      <c r="L24" s="42">
        <v>215</v>
      </c>
      <c r="M24" s="10">
        <f aca="true" t="shared" si="8" ref="M24:M31">PRODUCT(L24*100/320)</f>
        <v>67.1875</v>
      </c>
      <c r="N24" s="43">
        <v>1</v>
      </c>
      <c r="O24" s="43"/>
      <c r="P24" s="11">
        <f aca="true" t="shared" si="9" ref="P24:P31">SUM(F24+I24+L24)</f>
        <v>660</v>
      </c>
      <c r="Q24" s="88">
        <f aca="true" t="shared" si="10" ref="Q24:Q31">PRODUCT(P24/3*100/320)</f>
        <v>68.75</v>
      </c>
    </row>
    <row r="25" spans="1:17" ht="18" customHeight="1">
      <c r="A25" s="89">
        <f aca="true" t="shared" si="11" ref="A25:A31">SUM(A24,1)</f>
        <v>2</v>
      </c>
      <c r="B25" s="107" t="s">
        <v>287</v>
      </c>
      <c r="C25" s="49" t="s">
        <v>22</v>
      </c>
      <c r="D25" s="107" t="s">
        <v>187</v>
      </c>
      <c r="E25" s="98" t="s">
        <v>188</v>
      </c>
      <c r="F25" s="86">
        <v>217</v>
      </c>
      <c r="G25" s="10">
        <f t="shared" si="6"/>
        <v>67.8125</v>
      </c>
      <c r="H25" s="87">
        <v>2</v>
      </c>
      <c r="I25" s="86">
        <v>228</v>
      </c>
      <c r="J25" s="10">
        <f t="shared" si="7"/>
        <v>71.25</v>
      </c>
      <c r="K25" s="87">
        <v>1</v>
      </c>
      <c r="L25" s="42">
        <v>214</v>
      </c>
      <c r="M25" s="10">
        <f t="shared" si="8"/>
        <v>66.875</v>
      </c>
      <c r="N25" s="43">
        <v>2</v>
      </c>
      <c r="O25" s="43"/>
      <c r="P25" s="11">
        <f t="shared" si="9"/>
        <v>659</v>
      </c>
      <c r="Q25" s="88">
        <f t="shared" si="10"/>
        <v>68.64583333333333</v>
      </c>
    </row>
    <row r="26" spans="1:17" ht="18" customHeight="1">
      <c r="A26" s="89">
        <f t="shared" si="11"/>
        <v>3</v>
      </c>
      <c r="B26" s="95" t="s">
        <v>189</v>
      </c>
      <c r="C26" s="91" t="s">
        <v>25</v>
      </c>
      <c r="D26" s="95" t="s">
        <v>253</v>
      </c>
      <c r="E26" s="96" t="s">
        <v>254</v>
      </c>
      <c r="F26" s="86">
        <v>214</v>
      </c>
      <c r="G26" s="10">
        <f t="shared" si="6"/>
        <v>66.875</v>
      </c>
      <c r="H26" s="87">
        <v>4</v>
      </c>
      <c r="I26" s="86">
        <v>218</v>
      </c>
      <c r="J26" s="10">
        <f t="shared" si="7"/>
        <v>68.125</v>
      </c>
      <c r="K26" s="87">
        <v>4</v>
      </c>
      <c r="L26" s="42">
        <v>210</v>
      </c>
      <c r="M26" s="10">
        <f t="shared" si="8"/>
        <v>65.625</v>
      </c>
      <c r="N26" s="43">
        <v>3</v>
      </c>
      <c r="O26" s="43"/>
      <c r="P26" s="11">
        <f t="shared" si="9"/>
        <v>642</v>
      </c>
      <c r="Q26" s="88">
        <f t="shared" si="10"/>
        <v>66.875</v>
      </c>
    </row>
    <row r="27" spans="1:17" ht="18" customHeight="1">
      <c r="A27" s="89">
        <f t="shared" si="11"/>
        <v>4</v>
      </c>
      <c r="B27" s="95" t="s">
        <v>286</v>
      </c>
      <c r="C27" s="91" t="s">
        <v>22</v>
      </c>
      <c r="D27" s="95" t="s">
        <v>251</v>
      </c>
      <c r="E27" s="96" t="s">
        <v>252</v>
      </c>
      <c r="F27" s="86">
        <v>210.5</v>
      </c>
      <c r="G27" s="10">
        <f t="shared" si="6"/>
        <v>65.78125</v>
      </c>
      <c r="H27" s="87">
        <v>5</v>
      </c>
      <c r="I27" s="86">
        <v>218.5</v>
      </c>
      <c r="J27" s="10">
        <f t="shared" si="7"/>
        <v>68.28125</v>
      </c>
      <c r="K27" s="87">
        <v>3</v>
      </c>
      <c r="L27" s="42">
        <v>208.5</v>
      </c>
      <c r="M27" s="10">
        <f t="shared" si="8"/>
        <v>65.15625</v>
      </c>
      <c r="N27" s="43">
        <v>4</v>
      </c>
      <c r="O27" s="43"/>
      <c r="P27" s="11">
        <f t="shared" si="9"/>
        <v>637.5</v>
      </c>
      <c r="Q27" s="88">
        <f t="shared" si="10"/>
        <v>66.40625</v>
      </c>
    </row>
    <row r="28" spans="1:17" ht="18" customHeight="1">
      <c r="A28" s="89">
        <f t="shared" si="11"/>
        <v>5</v>
      </c>
      <c r="B28" s="90" t="s">
        <v>43</v>
      </c>
      <c r="C28" s="91" t="s">
        <v>25</v>
      </c>
      <c r="D28" s="90" t="s">
        <v>249</v>
      </c>
      <c r="E28" s="92" t="s">
        <v>250</v>
      </c>
      <c r="F28" s="86">
        <v>215</v>
      </c>
      <c r="G28" s="10">
        <f t="shared" si="6"/>
        <v>67.1875</v>
      </c>
      <c r="H28" s="87">
        <v>3</v>
      </c>
      <c r="I28" s="86">
        <v>213.5</v>
      </c>
      <c r="J28" s="10">
        <f t="shared" si="7"/>
        <v>66.71875</v>
      </c>
      <c r="K28" s="87">
        <v>5</v>
      </c>
      <c r="L28" s="42">
        <v>199.5</v>
      </c>
      <c r="M28" s="10">
        <f t="shared" si="8"/>
        <v>62.34375</v>
      </c>
      <c r="N28" s="43">
        <v>6</v>
      </c>
      <c r="O28" s="43"/>
      <c r="P28" s="11">
        <f t="shared" si="9"/>
        <v>628</v>
      </c>
      <c r="Q28" s="88">
        <f t="shared" si="10"/>
        <v>65.41666666666667</v>
      </c>
    </row>
    <row r="29" spans="1:17" ht="18" customHeight="1">
      <c r="A29" s="89">
        <f t="shared" si="11"/>
        <v>6</v>
      </c>
      <c r="B29" s="120" t="s">
        <v>88</v>
      </c>
      <c r="C29" s="91" t="s">
        <v>22</v>
      </c>
      <c r="D29" s="95" t="s">
        <v>248</v>
      </c>
      <c r="E29" s="96" t="s">
        <v>89</v>
      </c>
      <c r="F29" s="86">
        <v>199.5</v>
      </c>
      <c r="G29" s="10">
        <f t="shared" si="6"/>
        <v>62.34375</v>
      </c>
      <c r="H29" s="87">
        <v>6</v>
      </c>
      <c r="I29" s="86">
        <v>205.5</v>
      </c>
      <c r="J29" s="10">
        <f t="shared" si="7"/>
        <v>64.21875</v>
      </c>
      <c r="K29" s="87">
        <v>6</v>
      </c>
      <c r="L29" s="42">
        <v>201</v>
      </c>
      <c r="M29" s="10">
        <f t="shared" si="8"/>
        <v>62.8125</v>
      </c>
      <c r="N29" s="43">
        <v>5</v>
      </c>
      <c r="O29" s="43"/>
      <c r="P29" s="11">
        <f t="shared" si="9"/>
        <v>606</v>
      </c>
      <c r="Q29" s="88">
        <f t="shared" si="10"/>
        <v>63.125</v>
      </c>
    </row>
    <row r="30" spans="1:17" ht="18" customHeight="1">
      <c r="A30" s="89">
        <f t="shared" si="11"/>
        <v>7</v>
      </c>
      <c r="B30" s="95" t="s">
        <v>255</v>
      </c>
      <c r="C30" s="91" t="s">
        <v>22</v>
      </c>
      <c r="D30" s="95" t="s">
        <v>256</v>
      </c>
      <c r="E30" s="96" t="s">
        <v>257</v>
      </c>
      <c r="F30" s="86">
        <v>192</v>
      </c>
      <c r="G30" s="10">
        <f t="shared" si="6"/>
        <v>60</v>
      </c>
      <c r="H30" s="87">
        <v>7</v>
      </c>
      <c r="I30" s="86">
        <v>194</v>
      </c>
      <c r="J30" s="10">
        <f t="shared" si="7"/>
        <v>60.625</v>
      </c>
      <c r="K30" s="87">
        <v>7</v>
      </c>
      <c r="L30" s="42">
        <v>198.5</v>
      </c>
      <c r="M30" s="10">
        <f t="shared" si="8"/>
        <v>62.03125</v>
      </c>
      <c r="N30" s="43">
        <v>7</v>
      </c>
      <c r="O30" s="43"/>
      <c r="P30" s="11">
        <f t="shared" si="9"/>
        <v>584.5</v>
      </c>
      <c r="Q30" s="88">
        <f t="shared" si="10"/>
        <v>60.88541666666667</v>
      </c>
    </row>
    <row r="31" spans="1:17" ht="18" customHeight="1">
      <c r="A31" s="89">
        <f t="shared" si="11"/>
        <v>8</v>
      </c>
      <c r="B31" s="93" t="s">
        <v>258</v>
      </c>
      <c r="C31" s="102" t="s">
        <v>25</v>
      </c>
      <c r="D31" s="93" t="s">
        <v>259</v>
      </c>
      <c r="E31" s="92" t="s">
        <v>260</v>
      </c>
      <c r="F31" s="86">
        <v>192</v>
      </c>
      <c r="G31" s="10">
        <f t="shared" si="6"/>
        <v>60</v>
      </c>
      <c r="H31" s="87">
        <v>8</v>
      </c>
      <c r="I31" s="86">
        <v>188</v>
      </c>
      <c r="J31" s="10">
        <f t="shared" si="7"/>
        <v>58.75</v>
      </c>
      <c r="K31" s="87">
        <v>8</v>
      </c>
      <c r="L31" s="42">
        <v>183</v>
      </c>
      <c r="M31" s="10">
        <f t="shared" si="8"/>
        <v>57.1875</v>
      </c>
      <c r="N31" s="43">
        <v>8</v>
      </c>
      <c r="O31" s="43"/>
      <c r="P31" s="11">
        <f t="shared" si="9"/>
        <v>563</v>
      </c>
      <c r="Q31" s="88">
        <f t="shared" si="10"/>
        <v>58.64583333333333</v>
      </c>
    </row>
    <row r="32" ht="18" customHeight="1"/>
    <row r="33" spans="1:24" ht="19.5" customHeight="1">
      <c r="A33" s="66"/>
      <c r="B33" s="22" t="s">
        <v>156</v>
      </c>
      <c r="C33" s="1"/>
      <c r="D33" s="30"/>
      <c r="J33" s="22" t="s">
        <v>16</v>
      </c>
      <c r="S33" s="66"/>
      <c r="T33" s="66"/>
      <c r="U33" s="66"/>
      <c r="V33" s="66"/>
      <c r="W33" s="66"/>
      <c r="X33" s="66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mergeCells count="18">
    <mergeCell ref="F7:N7"/>
    <mergeCell ref="P7:P8"/>
    <mergeCell ref="Q7:Q8"/>
    <mergeCell ref="A1:N1"/>
    <mergeCell ref="D2:H2"/>
    <mergeCell ref="A7:A8"/>
    <mergeCell ref="B7:B8"/>
    <mergeCell ref="C7:C8"/>
    <mergeCell ref="D7:D8"/>
    <mergeCell ref="E7:E8"/>
    <mergeCell ref="P21:P22"/>
    <mergeCell ref="Q21:Q22"/>
    <mergeCell ref="A21:A22"/>
    <mergeCell ref="B21:B22"/>
    <mergeCell ref="C21:C22"/>
    <mergeCell ref="D21:D22"/>
    <mergeCell ref="E21:E22"/>
    <mergeCell ref="F21:N21"/>
  </mergeCells>
  <printOptions/>
  <pageMargins left="0.3937007874015748" right="0" top="0.1968503937007874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3">
      <selection activeCell="T26" sqref="T26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24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  <c r="R1" s="4"/>
    </row>
    <row r="2" spans="1:18" ht="17.25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O2" s="5"/>
      <c r="P2" s="4"/>
      <c r="Q2" s="4"/>
      <c r="R2" s="7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J3" s="7"/>
      <c r="K3" s="34"/>
      <c r="P3" s="5"/>
      <c r="R3" s="7"/>
    </row>
    <row r="4" spans="1:18" ht="22.5" customHeight="1">
      <c r="A4" s="5"/>
      <c r="B4" s="5"/>
      <c r="C4" s="30"/>
      <c r="D4" s="5"/>
      <c r="E4" s="5"/>
      <c r="F4" s="5"/>
      <c r="G4" s="5"/>
      <c r="H4" s="5"/>
      <c r="I4" s="7"/>
      <c r="J4" s="7"/>
      <c r="K4" s="34"/>
      <c r="P4" s="5"/>
      <c r="R4" s="7"/>
    </row>
    <row r="5" spans="1:18" ht="21" customHeight="1">
      <c r="A5" s="5"/>
      <c r="B5" s="5"/>
      <c r="C5" s="28"/>
      <c r="D5" s="5"/>
      <c r="E5" s="1"/>
      <c r="F5" s="5"/>
      <c r="G5" s="5"/>
      <c r="H5" s="5"/>
      <c r="J5" s="7"/>
      <c r="K5" s="34"/>
      <c r="L5" s="7" t="s">
        <v>9</v>
      </c>
      <c r="M5" s="50" t="s">
        <v>5</v>
      </c>
      <c r="N5" s="7" t="s">
        <v>17</v>
      </c>
      <c r="O5" s="1"/>
      <c r="P5" s="1"/>
      <c r="R5" s="7"/>
    </row>
    <row r="6" spans="1:18" ht="21" customHeight="1">
      <c r="A6" s="5"/>
      <c r="B6" s="5"/>
      <c r="C6" s="28"/>
      <c r="D6" s="5"/>
      <c r="E6" s="5"/>
      <c r="F6" s="5"/>
      <c r="G6" s="5"/>
      <c r="H6" s="5"/>
      <c r="J6" s="7"/>
      <c r="K6" s="36"/>
      <c r="L6" s="7" t="s">
        <v>9</v>
      </c>
      <c r="M6" s="50" t="s">
        <v>6</v>
      </c>
      <c r="N6" s="7" t="s">
        <v>157</v>
      </c>
      <c r="O6" s="1"/>
      <c r="P6" s="1"/>
      <c r="R6" s="7"/>
    </row>
    <row r="7" spans="1:18" ht="21" customHeight="1" thickBot="1">
      <c r="A7" s="5"/>
      <c r="B7" s="5"/>
      <c r="C7" s="28"/>
      <c r="D7" s="5"/>
      <c r="E7" s="5"/>
      <c r="F7" s="5"/>
      <c r="G7" s="5"/>
      <c r="H7" s="5"/>
      <c r="J7" s="7"/>
      <c r="K7" s="36"/>
      <c r="L7" s="7" t="s">
        <v>9</v>
      </c>
      <c r="M7" s="50" t="s">
        <v>3</v>
      </c>
      <c r="N7" s="22" t="s">
        <v>59</v>
      </c>
      <c r="O7" s="1"/>
      <c r="P7" s="1"/>
      <c r="R7" s="7"/>
    </row>
    <row r="8" spans="1:17" ht="21" customHeight="1" thickBot="1">
      <c r="A8" s="157" t="s">
        <v>10</v>
      </c>
      <c r="B8" s="159" t="s">
        <v>1</v>
      </c>
      <c r="C8" s="161" t="s">
        <v>4</v>
      </c>
      <c r="D8" s="163" t="s">
        <v>0</v>
      </c>
      <c r="E8" s="165" t="s">
        <v>2</v>
      </c>
      <c r="F8" s="169" t="s">
        <v>13</v>
      </c>
      <c r="G8" s="170"/>
      <c r="H8" s="170"/>
      <c r="I8" s="170"/>
      <c r="J8" s="170"/>
      <c r="K8" s="170"/>
      <c r="L8" s="170"/>
      <c r="M8" s="170"/>
      <c r="N8" s="171"/>
      <c r="O8" s="178" t="s">
        <v>14</v>
      </c>
      <c r="P8" s="165" t="s">
        <v>8</v>
      </c>
      <c r="Q8" s="172" t="s">
        <v>7</v>
      </c>
    </row>
    <row r="9" spans="1:17" ht="21" customHeight="1" thickBot="1">
      <c r="A9" s="158"/>
      <c r="B9" s="160"/>
      <c r="C9" s="162"/>
      <c r="D9" s="164"/>
      <c r="E9" s="166"/>
      <c r="F9" s="8" t="s">
        <v>5</v>
      </c>
      <c r="G9" s="9" t="s">
        <v>7</v>
      </c>
      <c r="H9" s="13" t="s">
        <v>11</v>
      </c>
      <c r="I9" s="8" t="s">
        <v>6</v>
      </c>
      <c r="J9" s="9" t="s">
        <v>7</v>
      </c>
      <c r="K9" s="13" t="s">
        <v>11</v>
      </c>
      <c r="L9" s="9" t="s">
        <v>3</v>
      </c>
      <c r="M9" s="9" t="s">
        <v>7</v>
      </c>
      <c r="N9" s="13" t="s">
        <v>11</v>
      </c>
      <c r="O9" s="179"/>
      <c r="P9" s="166"/>
      <c r="Q9" s="173"/>
    </row>
    <row r="10" spans="1:17" ht="21" customHeight="1">
      <c r="A10" s="21" t="s">
        <v>32</v>
      </c>
      <c r="B10" s="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89">
        <v>1</v>
      </c>
      <c r="B11" s="112" t="s">
        <v>77</v>
      </c>
      <c r="C11" s="109" t="s">
        <v>22</v>
      </c>
      <c r="D11" s="113" t="s">
        <v>24</v>
      </c>
      <c r="E11" s="114" t="s">
        <v>205</v>
      </c>
      <c r="F11" s="86">
        <v>198</v>
      </c>
      <c r="G11" s="10">
        <f aca="true" t="shared" si="0" ref="G11:G17">PRODUCT(F11*100/300)</f>
        <v>66</v>
      </c>
      <c r="H11" s="87">
        <v>3</v>
      </c>
      <c r="I11" s="86">
        <v>212</v>
      </c>
      <c r="J11" s="10">
        <f aca="true" t="shared" si="1" ref="J11:J17">PRODUCT(I11*100/300)</f>
        <v>70.66666666666667</v>
      </c>
      <c r="K11" s="87">
        <v>3</v>
      </c>
      <c r="L11" s="42">
        <v>214</v>
      </c>
      <c r="M11" s="10">
        <f aca="true" t="shared" si="2" ref="M11:M17">PRODUCT(L11*100/300)</f>
        <v>71.33333333333333</v>
      </c>
      <c r="N11" s="43">
        <v>1</v>
      </c>
      <c r="O11" s="43"/>
      <c r="P11" s="11">
        <f aca="true" t="shared" si="3" ref="P11:P17">SUM(F11+I11+L11)</f>
        <v>624</v>
      </c>
      <c r="Q11" s="88">
        <f aca="true" t="shared" si="4" ref="Q11:Q17">PRODUCT(P11/3*100/300)</f>
        <v>69.33333333333333</v>
      </c>
    </row>
    <row r="12" spans="1:17" ht="21" customHeight="1">
      <c r="A12" s="89">
        <f aca="true" t="shared" si="5" ref="A12:A17">SUM(A11,1)</f>
        <v>2</v>
      </c>
      <c r="B12" s="95" t="s">
        <v>77</v>
      </c>
      <c r="C12" s="91" t="s">
        <v>22</v>
      </c>
      <c r="D12" s="95" t="s">
        <v>218</v>
      </c>
      <c r="E12" s="96" t="s">
        <v>205</v>
      </c>
      <c r="F12" s="86">
        <v>199</v>
      </c>
      <c r="G12" s="10">
        <f t="shared" si="0"/>
        <v>66.33333333333333</v>
      </c>
      <c r="H12" s="87">
        <v>2</v>
      </c>
      <c r="I12" s="86">
        <v>217</v>
      </c>
      <c r="J12" s="10">
        <f t="shared" si="1"/>
        <v>72.33333333333333</v>
      </c>
      <c r="K12" s="87">
        <v>1</v>
      </c>
      <c r="L12" s="42">
        <v>208</v>
      </c>
      <c r="M12" s="10">
        <f t="shared" si="2"/>
        <v>69.33333333333333</v>
      </c>
      <c r="N12" s="43">
        <v>2</v>
      </c>
      <c r="O12" s="43"/>
      <c r="P12" s="11">
        <f t="shared" si="3"/>
        <v>624</v>
      </c>
      <c r="Q12" s="88">
        <f t="shared" si="4"/>
        <v>69.33333333333333</v>
      </c>
    </row>
    <row r="13" spans="1:17" ht="21" customHeight="1">
      <c r="A13" s="89">
        <f t="shared" si="5"/>
        <v>3</v>
      </c>
      <c r="B13" s="93" t="s">
        <v>209</v>
      </c>
      <c r="C13" s="102" t="s">
        <v>64</v>
      </c>
      <c r="D13" s="93" t="s">
        <v>219</v>
      </c>
      <c r="E13" s="92" t="s">
        <v>210</v>
      </c>
      <c r="F13" s="86">
        <v>198</v>
      </c>
      <c r="G13" s="10">
        <f t="shared" si="0"/>
        <v>66</v>
      </c>
      <c r="H13" s="87">
        <v>4</v>
      </c>
      <c r="I13" s="86">
        <v>213.5</v>
      </c>
      <c r="J13" s="10">
        <f t="shared" si="1"/>
        <v>71.16666666666667</v>
      </c>
      <c r="K13" s="87">
        <v>2</v>
      </c>
      <c r="L13" s="42">
        <v>206.5</v>
      </c>
      <c r="M13" s="10">
        <f t="shared" si="2"/>
        <v>68.83333333333333</v>
      </c>
      <c r="N13" s="43">
        <v>3</v>
      </c>
      <c r="O13" s="43"/>
      <c r="P13" s="11">
        <f t="shared" si="3"/>
        <v>618</v>
      </c>
      <c r="Q13" s="88">
        <f t="shared" si="4"/>
        <v>68.66666666666667</v>
      </c>
    </row>
    <row r="14" spans="1:17" ht="21" customHeight="1">
      <c r="A14" s="89">
        <f t="shared" si="5"/>
        <v>4</v>
      </c>
      <c r="B14" s="95" t="s">
        <v>211</v>
      </c>
      <c r="C14" s="91" t="s">
        <v>23</v>
      </c>
      <c r="D14" s="95" t="s">
        <v>212</v>
      </c>
      <c r="E14" s="116" t="s">
        <v>213</v>
      </c>
      <c r="F14" s="86">
        <v>201</v>
      </c>
      <c r="G14" s="10">
        <f t="shared" si="0"/>
        <v>67</v>
      </c>
      <c r="H14" s="87">
        <v>1</v>
      </c>
      <c r="I14" s="86">
        <v>202</v>
      </c>
      <c r="J14" s="10">
        <f t="shared" si="1"/>
        <v>67.33333333333333</v>
      </c>
      <c r="K14" s="87">
        <v>4</v>
      </c>
      <c r="L14" s="42">
        <v>205.5</v>
      </c>
      <c r="M14" s="10">
        <f t="shared" si="2"/>
        <v>68.5</v>
      </c>
      <c r="N14" s="43">
        <v>4</v>
      </c>
      <c r="O14" s="43"/>
      <c r="P14" s="11">
        <f t="shared" si="3"/>
        <v>608.5</v>
      </c>
      <c r="Q14" s="88">
        <f t="shared" si="4"/>
        <v>67.61111111111111</v>
      </c>
    </row>
    <row r="15" spans="1:17" ht="21" customHeight="1">
      <c r="A15" s="89">
        <f t="shared" si="5"/>
        <v>5</v>
      </c>
      <c r="B15" s="90" t="s">
        <v>206</v>
      </c>
      <c r="C15" s="91" t="s">
        <v>25</v>
      </c>
      <c r="D15" s="90" t="s">
        <v>207</v>
      </c>
      <c r="E15" s="92" t="s">
        <v>208</v>
      </c>
      <c r="F15" s="86">
        <v>183</v>
      </c>
      <c r="G15" s="10">
        <f t="shared" si="0"/>
        <v>61</v>
      </c>
      <c r="H15" s="87">
        <v>6</v>
      </c>
      <c r="I15" s="86">
        <v>199.5</v>
      </c>
      <c r="J15" s="10">
        <f t="shared" si="1"/>
        <v>66.5</v>
      </c>
      <c r="K15" s="87">
        <v>5</v>
      </c>
      <c r="L15" s="42">
        <v>205.5</v>
      </c>
      <c r="M15" s="10">
        <f t="shared" si="2"/>
        <v>68.5</v>
      </c>
      <c r="N15" s="43">
        <v>5</v>
      </c>
      <c r="O15" s="43"/>
      <c r="P15" s="11">
        <f t="shared" si="3"/>
        <v>588</v>
      </c>
      <c r="Q15" s="88">
        <f t="shared" si="4"/>
        <v>65.33333333333333</v>
      </c>
    </row>
    <row r="16" spans="1:17" ht="21" customHeight="1">
      <c r="A16" s="89">
        <f t="shared" si="5"/>
        <v>6</v>
      </c>
      <c r="B16" s="93" t="s">
        <v>216</v>
      </c>
      <c r="C16" s="102" t="s">
        <v>25</v>
      </c>
      <c r="D16" s="93" t="s">
        <v>217</v>
      </c>
      <c r="E16" s="92" t="s">
        <v>196</v>
      </c>
      <c r="F16" s="86">
        <v>184.5</v>
      </c>
      <c r="G16" s="10">
        <f t="shared" si="0"/>
        <v>61.5</v>
      </c>
      <c r="H16" s="87">
        <v>5</v>
      </c>
      <c r="I16" s="86">
        <v>195</v>
      </c>
      <c r="J16" s="10">
        <f t="shared" si="1"/>
        <v>65</v>
      </c>
      <c r="K16" s="87">
        <v>6</v>
      </c>
      <c r="L16" s="42">
        <v>201</v>
      </c>
      <c r="M16" s="10">
        <f t="shared" si="2"/>
        <v>67</v>
      </c>
      <c r="N16" s="43">
        <v>7</v>
      </c>
      <c r="O16" s="43"/>
      <c r="P16" s="11">
        <f t="shared" si="3"/>
        <v>580.5</v>
      </c>
      <c r="Q16" s="88">
        <f t="shared" si="4"/>
        <v>64.5</v>
      </c>
    </row>
    <row r="17" spans="1:17" ht="21" customHeight="1">
      <c r="A17" s="89">
        <f t="shared" si="5"/>
        <v>7</v>
      </c>
      <c r="B17" s="90" t="s">
        <v>214</v>
      </c>
      <c r="C17" s="91" t="s">
        <v>25</v>
      </c>
      <c r="D17" s="90" t="s">
        <v>215</v>
      </c>
      <c r="E17" s="92" t="s">
        <v>208</v>
      </c>
      <c r="F17" s="86">
        <v>176</v>
      </c>
      <c r="G17" s="10">
        <f t="shared" si="0"/>
        <v>58.666666666666664</v>
      </c>
      <c r="H17" s="87">
        <v>7</v>
      </c>
      <c r="I17" s="86">
        <v>195</v>
      </c>
      <c r="J17" s="10">
        <f t="shared" si="1"/>
        <v>65</v>
      </c>
      <c r="K17" s="87">
        <v>6</v>
      </c>
      <c r="L17" s="42">
        <v>202.5</v>
      </c>
      <c r="M17" s="10">
        <f t="shared" si="2"/>
        <v>67.5</v>
      </c>
      <c r="N17" s="43">
        <v>6</v>
      </c>
      <c r="O17" s="43"/>
      <c r="P17" s="11">
        <f t="shared" si="3"/>
        <v>573.5</v>
      </c>
      <c r="Q17" s="88">
        <f t="shared" si="4"/>
        <v>63.722222222222214</v>
      </c>
    </row>
    <row r="18" spans="1:17" ht="21" customHeight="1">
      <c r="A18" s="66"/>
      <c r="B18" s="22"/>
      <c r="C18" s="1"/>
      <c r="D18" s="30"/>
      <c r="E18" s="1"/>
      <c r="F18" s="1"/>
      <c r="G18" s="1"/>
      <c r="H18" s="1"/>
      <c r="I18" s="1"/>
      <c r="J18" s="22"/>
      <c r="K18" s="1"/>
      <c r="L18" s="7" t="s">
        <v>9</v>
      </c>
      <c r="M18" s="67" t="s">
        <v>5</v>
      </c>
      <c r="N18" s="7" t="s">
        <v>109</v>
      </c>
      <c r="O18" s="1"/>
      <c r="P18" s="1"/>
      <c r="Q18" s="1"/>
    </row>
    <row r="19" spans="1:17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7" t="s">
        <v>9</v>
      </c>
      <c r="M19" s="67" t="s">
        <v>6</v>
      </c>
      <c r="N19" s="22" t="s">
        <v>288</v>
      </c>
      <c r="O19" s="1"/>
      <c r="P19" s="1"/>
      <c r="Q19" s="1"/>
    </row>
    <row r="20" spans="1:14" ht="21" customHeight="1" thickBot="1">
      <c r="A20" s="1"/>
      <c r="F20" s="1"/>
      <c r="G20" s="1"/>
      <c r="H20" s="1"/>
      <c r="I20" s="1"/>
      <c r="J20" s="1"/>
      <c r="K20" s="1"/>
      <c r="L20" s="7" t="s">
        <v>9</v>
      </c>
      <c r="M20" s="67" t="s">
        <v>15</v>
      </c>
      <c r="N20" s="7" t="s">
        <v>157</v>
      </c>
    </row>
    <row r="21" spans="1:17" ht="21" customHeight="1" thickBot="1">
      <c r="A21" s="157" t="s">
        <v>10</v>
      </c>
      <c r="B21" s="159" t="s">
        <v>1</v>
      </c>
      <c r="C21" s="161" t="s">
        <v>4</v>
      </c>
      <c r="D21" s="163" t="s">
        <v>0</v>
      </c>
      <c r="E21" s="165" t="s">
        <v>2</v>
      </c>
      <c r="F21" s="169" t="s">
        <v>13</v>
      </c>
      <c r="G21" s="170"/>
      <c r="H21" s="170"/>
      <c r="I21" s="170"/>
      <c r="J21" s="170"/>
      <c r="K21" s="170"/>
      <c r="L21" s="170"/>
      <c r="M21" s="170"/>
      <c r="N21" s="171"/>
      <c r="O21" s="178" t="s">
        <v>14</v>
      </c>
      <c r="P21" s="165" t="s">
        <v>8</v>
      </c>
      <c r="Q21" s="172" t="s">
        <v>7</v>
      </c>
    </row>
    <row r="22" spans="1:17" ht="21" customHeight="1" thickBot="1">
      <c r="A22" s="158"/>
      <c r="B22" s="160"/>
      <c r="C22" s="162"/>
      <c r="D22" s="164"/>
      <c r="E22" s="166"/>
      <c r="F22" s="8" t="s">
        <v>5</v>
      </c>
      <c r="G22" s="9" t="s">
        <v>7</v>
      </c>
      <c r="H22" s="13" t="s">
        <v>11</v>
      </c>
      <c r="I22" s="8" t="s">
        <v>6</v>
      </c>
      <c r="J22" s="9" t="s">
        <v>7</v>
      </c>
      <c r="K22" s="13" t="s">
        <v>11</v>
      </c>
      <c r="L22" s="9" t="s">
        <v>15</v>
      </c>
      <c r="M22" s="9" t="s">
        <v>7</v>
      </c>
      <c r="N22" s="13" t="s">
        <v>11</v>
      </c>
      <c r="O22" s="179"/>
      <c r="P22" s="166"/>
      <c r="Q22" s="173"/>
    </row>
    <row r="23" spans="1:17" ht="21" customHeight="1">
      <c r="A23" s="21" t="s">
        <v>283</v>
      </c>
      <c r="B23" s="4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1" customHeight="1">
      <c r="A24" s="89">
        <v>1</v>
      </c>
      <c r="B24" s="95" t="s">
        <v>77</v>
      </c>
      <c r="C24" s="91" t="s">
        <v>22</v>
      </c>
      <c r="D24" s="95" t="s">
        <v>218</v>
      </c>
      <c r="E24" s="96" t="s">
        <v>205</v>
      </c>
      <c r="F24" s="86">
        <v>206.5</v>
      </c>
      <c r="G24" s="10">
        <f aca="true" t="shared" si="6" ref="G24:G30">PRODUCT(F24*100/300)</f>
        <v>68.83333333333333</v>
      </c>
      <c r="H24" s="87">
        <v>2</v>
      </c>
      <c r="I24" s="86">
        <v>207</v>
      </c>
      <c r="J24" s="10">
        <f aca="true" t="shared" si="7" ref="J24:J30">PRODUCT(I24*100/300)</f>
        <v>69</v>
      </c>
      <c r="K24" s="87">
        <v>1</v>
      </c>
      <c r="L24" s="42">
        <v>205.5</v>
      </c>
      <c r="M24" s="10">
        <f aca="true" t="shared" si="8" ref="M24:M30">PRODUCT(L24*100/300)</f>
        <v>68.5</v>
      </c>
      <c r="N24" s="43">
        <v>1</v>
      </c>
      <c r="O24" s="43"/>
      <c r="P24" s="11">
        <f aca="true" t="shared" si="9" ref="P24:P30">SUM(F24+I24+L24)</f>
        <v>619</v>
      </c>
      <c r="Q24" s="88">
        <f aca="true" t="shared" si="10" ref="Q24:Q30">PRODUCT(P24/3*100/300)</f>
        <v>68.77777777777779</v>
      </c>
    </row>
    <row r="25" spans="1:17" ht="21" customHeight="1">
      <c r="A25" s="89">
        <f aca="true" t="shared" si="11" ref="A25:A30">SUM(A24,1)</f>
        <v>2</v>
      </c>
      <c r="B25" s="93" t="s">
        <v>209</v>
      </c>
      <c r="C25" s="102" t="s">
        <v>64</v>
      </c>
      <c r="D25" s="93" t="s">
        <v>297</v>
      </c>
      <c r="E25" s="92" t="s">
        <v>210</v>
      </c>
      <c r="F25" s="86">
        <v>206.5</v>
      </c>
      <c r="G25" s="10">
        <f t="shared" si="6"/>
        <v>68.83333333333333</v>
      </c>
      <c r="H25" s="87">
        <v>2</v>
      </c>
      <c r="I25" s="86">
        <v>201</v>
      </c>
      <c r="J25" s="10">
        <f t="shared" si="7"/>
        <v>67</v>
      </c>
      <c r="K25" s="87">
        <v>4</v>
      </c>
      <c r="L25" s="42">
        <v>203</v>
      </c>
      <c r="M25" s="10">
        <f t="shared" si="8"/>
        <v>67.66666666666667</v>
      </c>
      <c r="N25" s="43">
        <v>2</v>
      </c>
      <c r="O25" s="43"/>
      <c r="P25" s="11">
        <f t="shared" si="9"/>
        <v>610.5</v>
      </c>
      <c r="Q25" s="88">
        <f t="shared" si="10"/>
        <v>67.83333333333333</v>
      </c>
    </row>
    <row r="26" spans="1:17" ht="21" customHeight="1">
      <c r="A26" s="89">
        <f t="shared" si="11"/>
        <v>3</v>
      </c>
      <c r="B26" s="112" t="s">
        <v>77</v>
      </c>
      <c r="C26" s="109" t="s">
        <v>22</v>
      </c>
      <c r="D26" s="113" t="s">
        <v>24</v>
      </c>
      <c r="E26" s="114" t="s">
        <v>205</v>
      </c>
      <c r="F26" s="86">
        <v>207.5</v>
      </c>
      <c r="G26" s="10">
        <f t="shared" si="6"/>
        <v>69.16666666666667</v>
      </c>
      <c r="H26" s="87">
        <v>1</v>
      </c>
      <c r="I26" s="86">
        <v>206</v>
      </c>
      <c r="J26" s="10">
        <f t="shared" si="7"/>
        <v>68.66666666666667</v>
      </c>
      <c r="K26" s="87">
        <v>2</v>
      </c>
      <c r="L26" s="42">
        <v>195</v>
      </c>
      <c r="M26" s="10">
        <f t="shared" si="8"/>
        <v>65</v>
      </c>
      <c r="N26" s="43">
        <v>4</v>
      </c>
      <c r="O26" s="43"/>
      <c r="P26" s="11">
        <f t="shared" si="9"/>
        <v>608.5</v>
      </c>
      <c r="Q26" s="88">
        <f t="shared" si="10"/>
        <v>67.61111111111111</v>
      </c>
    </row>
    <row r="27" spans="1:17" ht="21" customHeight="1">
      <c r="A27" s="89">
        <f t="shared" si="11"/>
        <v>4</v>
      </c>
      <c r="B27" s="95" t="s">
        <v>211</v>
      </c>
      <c r="C27" s="91" t="s">
        <v>23</v>
      </c>
      <c r="D27" s="95" t="s">
        <v>212</v>
      </c>
      <c r="E27" s="116" t="s">
        <v>213</v>
      </c>
      <c r="F27" s="86">
        <v>203.5</v>
      </c>
      <c r="G27" s="10">
        <f t="shared" si="6"/>
        <v>67.83333333333333</v>
      </c>
      <c r="H27" s="87">
        <v>4</v>
      </c>
      <c r="I27" s="86">
        <v>196</v>
      </c>
      <c r="J27" s="10">
        <f t="shared" si="7"/>
        <v>65.33333333333333</v>
      </c>
      <c r="K27" s="87">
        <v>6</v>
      </c>
      <c r="L27" s="42">
        <v>195.5</v>
      </c>
      <c r="M27" s="10">
        <f t="shared" si="8"/>
        <v>65.16666666666667</v>
      </c>
      <c r="N27" s="43">
        <v>3</v>
      </c>
      <c r="O27" s="43"/>
      <c r="P27" s="11">
        <f t="shared" si="9"/>
        <v>595</v>
      </c>
      <c r="Q27" s="88">
        <f t="shared" si="10"/>
        <v>66.11111111111111</v>
      </c>
    </row>
    <row r="28" spans="1:17" ht="21" customHeight="1">
      <c r="A28" s="89">
        <f t="shared" si="11"/>
        <v>5</v>
      </c>
      <c r="B28" s="90" t="s">
        <v>206</v>
      </c>
      <c r="C28" s="91" t="s">
        <v>25</v>
      </c>
      <c r="D28" s="90" t="s">
        <v>207</v>
      </c>
      <c r="E28" s="92" t="s">
        <v>208</v>
      </c>
      <c r="F28" s="86">
        <v>195.5</v>
      </c>
      <c r="G28" s="10">
        <f t="shared" si="6"/>
        <v>65.16666666666667</v>
      </c>
      <c r="H28" s="87">
        <v>5</v>
      </c>
      <c r="I28" s="86">
        <v>203</v>
      </c>
      <c r="J28" s="10">
        <f t="shared" si="7"/>
        <v>67.66666666666667</v>
      </c>
      <c r="K28" s="87">
        <v>3</v>
      </c>
      <c r="L28" s="42">
        <v>187.5</v>
      </c>
      <c r="M28" s="10">
        <f t="shared" si="8"/>
        <v>62.5</v>
      </c>
      <c r="N28" s="43">
        <v>6</v>
      </c>
      <c r="O28" s="43"/>
      <c r="P28" s="11">
        <f t="shared" si="9"/>
        <v>586</v>
      </c>
      <c r="Q28" s="88">
        <f t="shared" si="10"/>
        <v>65.11111111111111</v>
      </c>
    </row>
    <row r="29" spans="1:17" ht="21" customHeight="1">
      <c r="A29" s="89">
        <f t="shared" si="11"/>
        <v>6</v>
      </c>
      <c r="B29" s="93" t="s">
        <v>216</v>
      </c>
      <c r="C29" s="102" t="s">
        <v>25</v>
      </c>
      <c r="D29" s="93" t="s">
        <v>217</v>
      </c>
      <c r="E29" s="92" t="s">
        <v>196</v>
      </c>
      <c r="F29" s="86">
        <v>187.5</v>
      </c>
      <c r="G29" s="10">
        <f t="shared" si="6"/>
        <v>62.5</v>
      </c>
      <c r="H29" s="87">
        <v>7</v>
      </c>
      <c r="I29" s="86">
        <v>199</v>
      </c>
      <c r="J29" s="10">
        <f t="shared" si="7"/>
        <v>66.33333333333333</v>
      </c>
      <c r="K29" s="87">
        <v>5</v>
      </c>
      <c r="L29" s="42">
        <v>193</v>
      </c>
      <c r="M29" s="10">
        <f t="shared" si="8"/>
        <v>64.33333333333333</v>
      </c>
      <c r="N29" s="43">
        <v>5</v>
      </c>
      <c r="O29" s="43"/>
      <c r="P29" s="11">
        <f t="shared" si="9"/>
        <v>579.5</v>
      </c>
      <c r="Q29" s="88">
        <f t="shared" si="10"/>
        <v>64.38888888888889</v>
      </c>
    </row>
    <row r="30" spans="1:17" ht="21" customHeight="1">
      <c r="A30" s="89">
        <f t="shared" si="11"/>
        <v>7</v>
      </c>
      <c r="B30" s="90" t="s">
        <v>214</v>
      </c>
      <c r="C30" s="91" t="s">
        <v>25</v>
      </c>
      <c r="D30" s="90" t="s">
        <v>215</v>
      </c>
      <c r="E30" s="92" t="s">
        <v>208</v>
      </c>
      <c r="F30" s="86">
        <v>188.5</v>
      </c>
      <c r="G30" s="10">
        <f t="shared" si="6"/>
        <v>62.833333333333336</v>
      </c>
      <c r="H30" s="87">
        <v>6</v>
      </c>
      <c r="I30" s="86">
        <v>186</v>
      </c>
      <c r="J30" s="10">
        <f t="shared" si="7"/>
        <v>62</v>
      </c>
      <c r="K30" s="87">
        <v>7</v>
      </c>
      <c r="L30" s="42">
        <v>183</v>
      </c>
      <c r="M30" s="10">
        <f t="shared" si="8"/>
        <v>61</v>
      </c>
      <c r="N30" s="43">
        <v>7</v>
      </c>
      <c r="O30" s="43"/>
      <c r="P30" s="11">
        <f t="shared" si="9"/>
        <v>557.5</v>
      </c>
      <c r="Q30" s="88">
        <f t="shared" si="10"/>
        <v>61.94444444444445</v>
      </c>
    </row>
    <row r="32" spans="1:24" s="1" customFormat="1" ht="19.5" customHeight="1">
      <c r="A32" s="66"/>
      <c r="B32" s="22" t="s">
        <v>156</v>
      </c>
      <c r="D32" s="30"/>
      <c r="J32" s="22" t="s">
        <v>16</v>
      </c>
      <c r="S32" s="66"/>
      <c r="T32" s="66"/>
      <c r="U32" s="66"/>
      <c r="V32" s="66"/>
      <c r="W32" s="66"/>
      <c r="X32" s="66"/>
    </row>
  </sheetData>
  <sheetProtection/>
  <mergeCells count="20">
    <mergeCell ref="O21:O22"/>
    <mergeCell ref="P21:P22"/>
    <mergeCell ref="Q21:Q22"/>
    <mergeCell ref="F8:N8"/>
    <mergeCell ref="A21:A22"/>
    <mergeCell ref="B21:B22"/>
    <mergeCell ref="C21:C22"/>
    <mergeCell ref="D21:D22"/>
    <mergeCell ref="E21:E22"/>
    <mergeCell ref="F21:N21"/>
    <mergeCell ref="O8:O9"/>
    <mergeCell ref="P8:P9"/>
    <mergeCell ref="Q8:Q9"/>
    <mergeCell ref="A1:N1"/>
    <mergeCell ref="D2:H2"/>
    <mergeCell ref="A8:A9"/>
    <mergeCell ref="B8:B9"/>
    <mergeCell ref="C8:C9"/>
    <mergeCell ref="D8:D9"/>
    <mergeCell ref="E8:E9"/>
  </mergeCells>
  <printOptions/>
  <pageMargins left="0" right="0" top="0.1968503937007874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12">
      <selection activeCell="B122" sqref="B122"/>
    </sheetView>
  </sheetViews>
  <sheetFormatPr defaultColWidth="9.140625" defaultRowHeight="21" customHeight="1"/>
  <cols>
    <col min="1" max="1" width="7.7109375" style="0" customWidth="1"/>
    <col min="2" max="2" width="22.28125" style="0" customWidth="1"/>
    <col min="3" max="3" width="8.28125" style="0" customWidth="1"/>
    <col min="4" max="4" width="18.421875" style="0" customWidth="1"/>
    <col min="5" max="5" width="22.00390625" style="0" customWidth="1"/>
    <col min="6" max="6" width="11.28125" style="65" customWidth="1"/>
    <col min="7" max="7" width="11.421875" style="65" customWidth="1"/>
    <col min="8" max="8" width="10.57421875" style="64" customWidth="1"/>
    <col min="9" max="9" width="10.421875" style="0" customWidth="1"/>
  </cols>
  <sheetData>
    <row r="1" spans="1:14" ht="21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35"/>
      <c r="J1" s="35"/>
      <c r="K1" s="35"/>
      <c r="L1" s="35"/>
      <c r="M1" s="35"/>
      <c r="N1" s="35"/>
    </row>
    <row r="2" spans="1:10" ht="21" customHeight="1">
      <c r="A2" s="14" t="s">
        <v>121</v>
      </c>
      <c r="B2" s="15"/>
      <c r="C2" s="6"/>
      <c r="D2" s="155"/>
      <c r="E2" s="155"/>
      <c r="F2" s="155"/>
      <c r="G2" s="155"/>
      <c r="H2" s="155"/>
      <c r="I2" s="16"/>
      <c r="J2" s="17"/>
    </row>
    <row r="3" spans="1:10" ht="21" customHeight="1" thickBot="1">
      <c r="A3" s="156" t="s">
        <v>13</v>
      </c>
      <c r="B3" s="156"/>
      <c r="C3" s="156"/>
      <c r="D3" s="156"/>
      <c r="E3" s="156"/>
      <c r="F3" s="156"/>
      <c r="G3" s="156"/>
      <c r="H3" s="156"/>
      <c r="I3" s="27"/>
      <c r="J3" s="27"/>
    </row>
    <row r="4" spans="1:8" ht="21" customHeight="1">
      <c r="A4" s="157" t="s">
        <v>10</v>
      </c>
      <c r="B4" s="159" t="s">
        <v>1</v>
      </c>
      <c r="C4" s="161" t="s">
        <v>4</v>
      </c>
      <c r="D4" s="163" t="s">
        <v>0</v>
      </c>
      <c r="E4" s="165" t="s">
        <v>2</v>
      </c>
      <c r="F4" s="53" t="s">
        <v>274</v>
      </c>
      <c r="G4" s="54" t="s">
        <v>276</v>
      </c>
      <c r="H4" s="55"/>
    </row>
    <row r="5" spans="1:8" ht="21" customHeight="1" thickBot="1">
      <c r="A5" s="158"/>
      <c r="B5" s="160"/>
      <c r="C5" s="162"/>
      <c r="D5" s="164"/>
      <c r="E5" s="166"/>
      <c r="F5" s="56" t="s">
        <v>275</v>
      </c>
      <c r="G5" s="57" t="s">
        <v>31</v>
      </c>
      <c r="H5" s="58"/>
    </row>
    <row r="6" spans="1:8" ht="21" customHeight="1">
      <c r="A6" s="23" t="s">
        <v>50</v>
      </c>
      <c r="B6" s="18"/>
      <c r="C6" s="18"/>
      <c r="D6" s="18"/>
      <c r="E6" s="18"/>
      <c r="F6" s="59"/>
      <c r="G6" s="59"/>
      <c r="H6" s="60"/>
    </row>
    <row r="7" spans="1:8" ht="21" customHeight="1">
      <c r="A7" s="122">
        <v>1</v>
      </c>
      <c r="B7" s="76" t="s">
        <v>40</v>
      </c>
      <c r="C7" s="77" t="s">
        <v>22</v>
      </c>
      <c r="D7" s="78" t="s">
        <v>90</v>
      </c>
      <c r="E7" s="79" t="s">
        <v>42</v>
      </c>
      <c r="F7" s="61">
        <v>68.684</v>
      </c>
      <c r="G7" s="61">
        <v>70.419</v>
      </c>
      <c r="H7" s="123">
        <f aca="true" t="shared" si="0" ref="H7:H27">SUM(F7:G7)</f>
        <v>139.103</v>
      </c>
    </row>
    <row r="8" spans="1:8" ht="21" customHeight="1">
      <c r="A8" s="122">
        <v>2</v>
      </c>
      <c r="B8" s="68" t="s">
        <v>130</v>
      </c>
      <c r="C8" s="70" t="s">
        <v>23</v>
      </c>
      <c r="D8" s="68" t="s">
        <v>131</v>
      </c>
      <c r="E8" s="75" t="s">
        <v>130</v>
      </c>
      <c r="F8" s="61">
        <v>66.263</v>
      </c>
      <c r="G8" s="61">
        <v>69.538</v>
      </c>
      <c r="H8" s="123">
        <f t="shared" si="0"/>
        <v>135.801</v>
      </c>
    </row>
    <row r="9" spans="1:8" ht="21" customHeight="1">
      <c r="A9" s="122">
        <v>3</v>
      </c>
      <c r="B9" s="68" t="s">
        <v>86</v>
      </c>
      <c r="C9" s="69" t="s">
        <v>64</v>
      </c>
      <c r="D9" s="68" t="s">
        <v>87</v>
      </c>
      <c r="E9" s="71" t="s">
        <v>82</v>
      </c>
      <c r="F9" s="61">
        <v>66.342</v>
      </c>
      <c r="G9" s="61">
        <v>68.169</v>
      </c>
      <c r="H9" s="123">
        <f t="shared" si="0"/>
        <v>134.511</v>
      </c>
    </row>
    <row r="10" spans="1:8" ht="21" customHeight="1">
      <c r="A10" s="122">
        <v>4</v>
      </c>
      <c r="B10" s="68" t="s">
        <v>101</v>
      </c>
      <c r="C10" s="70" t="s">
        <v>23</v>
      </c>
      <c r="D10" s="68" t="s">
        <v>102</v>
      </c>
      <c r="E10" s="124" t="s">
        <v>103</v>
      </c>
      <c r="F10" s="61">
        <v>66.579</v>
      </c>
      <c r="G10" s="61">
        <v>66.494</v>
      </c>
      <c r="H10" s="123">
        <f t="shared" si="0"/>
        <v>133.07299999999998</v>
      </c>
    </row>
    <row r="11" spans="1:8" ht="21" customHeight="1">
      <c r="A11" s="122">
        <v>5</v>
      </c>
      <c r="B11" s="72" t="s">
        <v>123</v>
      </c>
      <c r="C11" s="70" t="s">
        <v>124</v>
      </c>
      <c r="D11" s="72" t="s">
        <v>151</v>
      </c>
      <c r="E11" s="73" t="s">
        <v>152</v>
      </c>
      <c r="F11" s="61">
        <v>64.816</v>
      </c>
      <c r="G11" s="61">
        <v>66.244</v>
      </c>
      <c r="H11" s="123">
        <f t="shared" si="0"/>
        <v>131.06</v>
      </c>
    </row>
    <row r="12" spans="1:8" ht="21" customHeight="1">
      <c r="A12" s="122">
        <v>6</v>
      </c>
      <c r="B12" s="85" t="s">
        <v>26</v>
      </c>
      <c r="C12" s="70" t="s">
        <v>25</v>
      </c>
      <c r="D12" s="72" t="s">
        <v>91</v>
      </c>
      <c r="E12" s="73" t="s">
        <v>92</v>
      </c>
      <c r="F12" s="61">
        <v>64.105</v>
      </c>
      <c r="G12" s="61">
        <v>66.7</v>
      </c>
      <c r="H12" s="123">
        <f t="shared" si="0"/>
        <v>130.805</v>
      </c>
    </row>
    <row r="13" spans="1:8" ht="21" customHeight="1">
      <c r="A13" s="122">
        <v>7</v>
      </c>
      <c r="B13" s="72" t="s">
        <v>141</v>
      </c>
      <c r="C13" s="70" t="s">
        <v>124</v>
      </c>
      <c r="D13" s="72" t="s">
        <v>142</v>
      </c>
      <c r="E13" s="73" t="s">
        <v>143</v>
      </c>
      <c r="F13" s="61">
        <v>65.816</v>
      </c>
      <c r="G13" s="61">
        <v>64.738</v>
      </c>
      <c r="H13" s="123">
        <f t="shared" si="0"/>
        <v>130.554</v>
      </c>
    </row>
    <row r="14" spans="1:8" ht="21" customHeight="1">
      <c r="A14" s="122">
        <v>8</v>
      </c>
      <c r="B14" s="74" t="s">
        <v>127</v>
      </c>
      <c r="C14" s="70" t="s">
        <v>23</v>
      </c>
      <c r="D14" s="72" t="s">
        <v>128</v>
      </c>
      <c r="E14" s="73" t="s">
        <v>129</v>
      </c>
      <c r="F14" s="61">
        <v>64.105</v>
      </c>
      <c r="G14" s="61">
        <v>66.013</v>
      </c>
      <c r="H14" s="123">
        <f t="shared" si="0"/>
        <v>130.118</v>
      </c>
    </row>
    <row r="15" spans="1:8" ht="21" customHeight="1">
      <c r="A15" s="122">
        <v>9</v>
      </c>
      <c r="B15" s="72" t="s">
        <v>123</v>
      </c>
      <c r="C15" s="70" t="s">
        <v>124</v>
      </c>
      <c r="D15" s="72" t="s">
        <v>125</v>
      </c>
      <c r="E15" s="73" t="s">
        <v>126</v>
      </c>
      <c r="F15" s="61">
        <v>62.105</v>
      </c>
      <c r="G15" s="61">
        <v>65.969</v>
      </c>
      <c r="H15" s="123">
        <f t="shared" si="0"/>
        <v>128.07399999999998</v>
      </c>
    </row>
    <row r="16" spans="1:8" ht="21" customHeight="1">
      <c r="A16" s="122">
        <v>10</v>
      </c>
      <c r="B16" s="68" t="s">
        <v>83</v>
      </c>
      <c r="C16" s="69" t="s">
        <v>64</v>
      </c>
      <c r="D16" s="68" t="s">
        <v>84</v>
      </c>
      <c r="E16" s="75" t="s">
        <v>85</v>
      </c>
      <c r="F16" s="61">
        <v>62.553</v>
      </c>
      <c r="G16" s="61">
        <v>63.813</v>
      </c>
      <c r="H16" s="123">
        <f t="shared" si="0"/>
        <v>126.366</v>
      </c>
    </row>
    <row r="17" spans="1:8" ht="21" customHeight="1">
      <c r="A17" s="122">
        <v>11</v>
      </c>
      <c r="B17" s="80" t="s">
        <v>132</v>
      </c>
      <c r="C17" s="81" t="s">
        <v>22</v>
      </c>
      <c r="D17" s="80" t="s">
        <v>133</v>
      </c>
      <c r="E17" s="82" t="s">
        <v>134</v>
      </c>
      <c r="F17" s="61">
        <v>62.605</v>
      </c>
      <c r="G17" s="61">
        <v>63.581</v>
      </c>
      <c r="H17" s="123">
        <f t="shared" si="0"/>
        <v>126.186</v>
      </c>
    </row>
    <row r="18" spans="1:8" ht="21" customHeight="1">
      <c r="A18" s="122">
        <v>12</v>
      </c>
      <c r="B18" s="68" t="s">
        <v>80</v>
      </c>
      <c r="C18" s="69" t="s">
        <v>64</v>
      </c>
      <c r="D18" s="68" t="s">
        <v>98</v>
      </c>
      <c r="E18" s="71" t="s">
        <v>82</v>
      </c>
      <c r="F18" s="61">
        <v>61.842</v>
      </c>
      <c r="G18" s="61">
        <v>64.256</v>
      </c>
      <c r="H18" s="123">
        <f t="shared" si="0"/>
        <v>126.098</v>
      </c>
    </row>
    <row r="19" spans="1:8" ht="21" customHeight="1">
      <c r="A19" s="122">
        <v>13</v>
      </c>
      <c r="B19" s="85" t="s">
        <v>147</v>
      </c>
      <c r="C19" s="70" t="s">
        <v>25</v>
      </c>
      <c r="D19" s="72" t="s">
        <v>148</v>
      </c>
      <c r="E19" s="73" t="s">
        <v>149</v>
      </c>
      <c r="F19" s="61">
        <v>63.447</v>
      </c>
      <c r="G19" s="61">
        <v>62.375</v>
      </c>
      <c r="H19" s="123">
        <f t="shared" si="0"/>
        <v>125.822</v>
      </c>
    </row>
    <row r="20" spans="1:8" ht="21" customHeight="1">
      <c r="A20" s="122">
        <v>14</v>
      </c>
      <c r="B20" s="84" t="s">
        <v>99</v>
      </c>
      <c r="C20" s="70" t="s">
        <v>25</v>
      </c>
      <c r="D20" s="84" t="s">
        <v>100</v>
      </c>
      <c r="E20" s="71" t="s">
        <v>27</v>
      </c>
      <c r="F20" s="61">
        <v>65.526</v>
      </c>
      <c r="G20" s="61"/>
      <c r="H20" s="123">
        <f t="shared" si="0"/>
        <v>65.526</v>
      </c>
    </row>
    <row r="21" spans="1:8" ht="21" customHeight="1">
      <c r="A21" s="142">
        <v>15</v>
      </c>
      <c r="B21" s="80" t="s">
        <v>132</v>
      </c>
      <c r="C21" s="81" t="s">
        <v>22</v>
      </c>
      <c r="D21" s="80" t="s">
        <v>150</v>
      </c>
      <c r="E21" s="82" t="s">
        <v>134</v>
      </c>
      <c r="F21" s="61">
        <v>62.789</v>
      </c>
      <c r="G21" s="61"/>
      <c r="H21" s="123">
        <f t="shared" si="0"/>
        <v>62.789</v>
      </c>
    </row>
    <row r="22" spans="1:8" ht="21" customHeight="1">
      <c r="A22" s="142">
        <v>16</v>
      </c>
      <c r="B22" s="48" t="s">
        <v>135</v>
      </c>
      <c r="C22" s="47" t="s">
        <v>22</v>
      </c>
      <c r="D22" s="48" t="s">
        <v>136</v>
      </c>
      <c r="E22" s="83" t="s">
        <v>137</v>
      </c>
      <c r="F22" s="61">
        <v>62.263</v>
      </c>
      <c r="G22" s="61"/>
      <c r="H22" s="123">
        <f t="shared" si="0"/>
        <v>62.263</v>
      </c>
    </row>
    <row r="23" spans="1:8" ht="21" customHeight="1">
      <c r="A23" s="142">
        <v>17</v>
      </c>
      <c r="B23" s="84" t="s">
        <v>144</v>
      </c>
      <c r="C23" s="70" t="s">
        <v>25</v>
      </c>
      <c r="D23" s="84" t="s">
        <v>145</v>
      </c>
      <c r="E23" s="71" t="s">
        <v>146</v>
      </c>
      <c r="F23" s="61">
        <v>61.763</v>
      </c>
      <c r="G23" s="61"/>
      <c r="H23" s="123">
        <f t="shared" si="0"/>
        <v>61.763</v>
      </c>
    </row>
    <row r="24" spans="1:8" ht="21" customHeight="1">
      <c r="A24" s="142">
        <v>18</v>
      </c>
      <c r="B24" s="84" t="s">
        <v>138</v>
      </c>
      <c r="C24" s="70" t="s">
        <v>25</v>
      </c>
      <c r="D24" s="84" t="s">
        <v>139</v>
      </c>
      <c r="E24" s="71" t="s">
        <v>140</v>
      </c>
      <c r="F24" s="61">
        <v>58.158</v>
      </c>
      <c r="G24" s="61"/>
      <c r="H24" s="123">
        <f t="shared" si="0"/>
        <v>58.158</v>
      </c>
    </row>
    <row r="25" spans="1:8" ht="21" customHeight="1">
      <c r="A25" s="142"/>
      <c r="B25" s="133" t="s">
        <v>40</v>
      </c>
      <c r="C25" s="134" t="s">
        <v>22</v>
      </c>
      <c r="D25" s="133" t="s">
        <v>154</v>
      </c>
      <c r="E25" s="135" t="s">
        <v>155</v>
      </c>
      <c r="F25" s="136">
        <v>66.395</v>
      </c>
      <c r="G25" s="136">
        <v>66.563</v>
      </c>
      <c r="H25" s="136">
        <f t="shared" si="0"/>
        <v>132.958</v>
      </c>
    </row>
    <row r="26" spans="1:8" ht="21" customHeight="1">
      <c r="A26" s="142"/>
      <c r="B26" s="139" t="s">
        <v>127</v>
      </c>
      <c r="C26" s="134" t="s">
        <v>23</v>
      </c>
      <c r="D26" s="140" t="s">
        <v>153</v>
      </c>
      <c r="E26" s="141" t="s">
        <v>129</v>
      </c>
      <c r="F26" s="136">
        <v>67.289</v>
      </c>
      <c r="G26" s="136"/>
      <c r="H26" s="136">
        <f t="shared" si="0"/>
        <v>67.289</v>
      </c>
    </row>
    <row r="27" spans="1:8" ht="21" customHeight="1">
      <c r="A27" s="142"/>
      <c r="B27" s="137" t="s">
        <v>80</v>
      </c>
      <c r="C27" s="138" t="s">
        <v>64</v>
      </c>
      <c r="D27" s="137" t="s">
        <v>81</v>
      </c>
      <c r="E27" s="135" t="s">
        <v>82</v>
      </c>
      <c r="F27" s="136">
        <v>60</v>
      </c>
      <c r="G27" s="136"/>
      <c r="H27" s="136">
        <f t="shared" si="0"/>
        <v>60</v>
      </c>
    </row>
    <row r="28" ht="21" customHeight="1">
      <c r="A28" s="23" t="s">
        <v>114</v>
      </c>
    </row>
    <row r="29" spans="1:8" ht="21" customHeight="1">
      <c r="A29" s="122">
        <v>1</v>
      </c>
      <c r="B29" s="93" t="s">
        <v>130</v>
      </c>
      <c r="C29" s="91" t="s">
        <v>23</v>
      </c>
      <c r="D29" s="93" t="s">
        <v>158</v>
      </c>
      <c r="E29" s="94" t="s">
        <v>130</v>
      </c>
      <c r="F29" s="61">
        <v>67.24</v>
      </c>
      <c r="G29" s="61">
        <v>72.292</v>
      </c>
      <c r="H29" s="123">
        <f>SUM(F29:G29)</f>
        <v>139.53199999999998</v>
      </c>
    </row>
    <row r="30" spans="1:8" ht="21" customHeight="1">
      <c r="A30" s="122">
        <v>2</v>
      </c>
      <c r="B30" s="90" t="s">
        <v>41</v>
      </c>
      <c r="C30" s="91" t="s">
        <v>25</v>
      </c>
      <c r="D30" s="90" t="s">
        <v>110</v>
      </c>
      <c r="E30" s="92" t="s">
        <v>111</v>
      </c>
      <c r="F30" s="61">
        <v>65.04</v>
      </c>
      <c r="G30" s="61">
        <v>68.15</v>
      </c>
      <c r="H30" s="123">
        <f>SUM(F30:G30)</f>
        <v>133.19</v>
      </c>
    </row>
    <row r="31" spans="1:8" ht="21" customHeight="1">
      <c r="A31" s="122">
        <v>3</v>
      </c>
      <c r="B31" s="95" t="s">
        <v>123</v>
      </c>
      <c r="C31" s="91" t="s">
        <v>124</v>
      </c>
      <c r="D31" s="95" t="s">
        <v>159</v>
      </c>
      <c r="E31" s="96" t="s">
        <v>126</v>
      </c>
      <c r="F31" s="61">
        <v>60.28</v>
      </c>
      <c r="G31" s="61">
        <v>66.917</v>
      </c>
      <c r="H31" s="123">
        <f>SUM(F31:G31)</f>
        <v>127.197</v>
      </c>
    </row>
    <row r="32" spans="1:9" ht="21" customHeight="1">
      <c r="A32" s="23" t="s">
        <v>47</v>
      </c>
      <c r="B32" s="18"/>
      <c r="C32" s="18"/>
      <c r="D32" s="18"/>
      <c r="E32" s="18"/>
      <c r="F32" s="59"/>
      <c r="G32" s="59"/>
      <c r="H32" s="59"/>
      <c r="I32" s="25"/>
    </row>
    <row r="33" spans="1:9" ht="21" customHeight="1">
      <c r="A33" s="122">
        <v>1</v>
      </c>
      <c r="B33" s="74" t="s">
        <v>127</v>
      </c>
      <c r="C33" s="70" t="s">
        <v>23</v>
      </c>
      <c r="D33" s="72" t="s">
        <v>153</v>
      </c>
      <c r="E33" s="96" t="s">
        <v>129</v>
      </c>
      <c r="F33" s="61">
        <v>67.139</v>
      </c>
      <c r="G33" s="61">
        <v>68.083</v>
      </c>
      <c r="H33" s="123">
        <f>SUM(F33:G33)</f>
        <v>135.22199999999998</v>
      </c>
      <c r="I33" s="25"/>
    </row>
    <row r="34" spans="1:9" ht="21" customHeight="1">
      <c r="A34" s="122">
        <v>2</v>
      </c>
      <c r="B34" s="97" t="s">
        <v>44</v>
      </c>
      <c r="C34" s="70" t="s">
        <v>25</v>
      </c>
      <c r="D34" s="97" t="s">
        <v>45</v>
      </c>
      <c r="E34" s="92" t="s">
        <v>46</v>
      </c>
      <c r="F34" s="61">
        <v>65.583</v>
      </c>
      <c r="G34" s="61">
        <v>67.667</v>
      </c>
      <c r="H34" s="123">
        <f>SUM(F34:G34)</f>
        <v>133.25</v>
      </c>
      <c r="I34" s="25"/>
    </row>
    <row r="35" spans="1:8" ht="21" customHeight="1">
      <c r="A35" s="122">
        <v>3</v>
      </c>
      <c r="B35" s="48" t="s">
        <v>135</v>
      </c>
      <c r="C35" s="47" t="s">
        <v>22</v>
      </c>
      <c r="D35" s="48" t="s">
        <v>136</v>
      </c>
      <c r="E35" s="98" t="s">
        <v>137</v>
      </c>
      <c r="F35" s="61">
        <v>66.556</v>
      </c>
      <c r="G35" s="61">
        <v>66.208</v>
      </c>
      <c r="H35" s="123">
        <f>SUM(F35:G35)</f>
        <v>132.764</v>
      </c>
    </row>
    <row r="36" spans="1:8" ht="21" customHeight="1">
      <c r="A36" s="122">
        <v>4</v>
      </c>
      <c r="B36" s="84" t="s">
        <v>161</v>
      </c>
      <c r="C36" s="70" t="s">
        <v>25</v>
      </c>
      <c r="D36" s="84" t="s">
        <v>162</v>
      </c>
      <c r="E36" s="92" t="s">
        <v>163</v>
      </c>
      <c r="F36" s="61">
        <v>62.139</v>
      </c>
      <c r="G36" s="61">
        <v>60.475</v>
      </c>
      <c r="H36" s="123">
        <f>SUM(F36:G36)</f>
        <v>122.614</v>
      </c>
    </row>
    <row r="37" spans="1:10" ht="21" customHeight="1">
      <c r="A37" s="126"/>
      <c r="B37" s="127" t="s">
        <v>127</v>
      </c>
      <c r="C37" s="128" t="s">
        <v>23</v>
      </c>
      <c r="D37" s="129" t="s">
        <v>128</v>
      </c>
      <c r="E37" s="130" t="s">
        <v>129</v>
      </c>
      <c r="F37" s="131">
        <v>67</v>
      </c>
      <c r="G37" s="131">
        <v>67.708</v>
      </c>
      <c r="H37" s="131">
        <f>SUM(F37:G37)</f>
        <v>134.708</v>
      </c>
      <c r="J37" s="25"/>
    </row>
    <row r="38" ht="21" customHeight="1">
      <c r="A38" s="23" t="s">
        <v>49</v>
      </c>
    </row>
    <row r="39" spans="1:8" ht="21" customHeight="1">
      <c r="A39" s="122">
        <v>1</v>
      </c>
      <c r="B39" s="68" t="s">
        <v>68</v>
      </c>
      <c r="C39" s="102" t="s">
        <v>64</v>
      </c>
      <c r="D39" s="93" t="s">
        <v>78</v>
      </c>
      <c r="E39" s="92" t="s">
        <v>67</v>
      </c>
      <c r="F39" s="61">
        <v>66.216</v>
      </c>
      <c r="G39" s="61">
        <v>68.125</v>
      </c>
      <c r="H39" s="123">
        <f aca="true" t="shared" si="1" ref="H39:H51">SUM(F39:G39)</f>
        <v>134.341</v>
      </c>
    </row>
    <row r="40" spans="1:8" ht="21" customHeight="1">
      <c r="A40" s="122">
        <v>2</v>
      </c>
      <c r="B40" s="84" t="s">
        <v>169</v>
      </c>
      <c r="C40" s="91" t="s">
        <v>25</v>
      </c>
      <c r="D40" s="90" t="s">
        <v>170</v>
      </c>
      <c r="E40" s="92" t="s">
        <v>171</v>
      </c>
      <c r="F40" s="61">
        <v>64.279</v>
      </c>
      <c r="G40" s="61">
        <v>67.8</v>
      </c>
      <c r="H40" s="123">
        <f t="shared" si="1"/>
        <v>132.079</v>
      </c>
    </row>
    <row r="41" spans="1:8" ht="21" customHeight="1">
      <c r="A41" s="122">
        <v>3</v>
      </c>
      <c r="B41" s="99" t="s">
        <v>73</v>
      </c>
      <c r="C41" s="91" t="s">
        <v>25</v>
      </c>
      <c r="D41" s="100" t="s">
        <v>165</v>
      </c>
      <c r="E41" s="101" t="s">
        <v>55</v>
      </c>
      <c r="F41" s="61">
        <v>65.09</v>
      </c>
      <c r="G41" s="61">
        <v>66.692</v>
      </c>
      <c r="H41" s="123">
        <f t="shared" si="1"/>
        <v>131.78199999999998</v>
      </c>
    </row>
    <row r="42" spans="1:8" ht="21" customHeight="1">
      <c r="A42" s="122">
        <v>4</v>
      </c>
      <c r="B42" s="72" t="s">
        <v>166</v>
      </c>
      <c r="C42" s="91" t="s">
        <v>22</v>
      </c>
      <c r="D42" s="95" t="s">
        <v>167</v>
      </c>
      <c r="E42" s="96" t="s">
        <v>168</v>
      </c>
      <c r="F42" s="61">
        <v>62.973</v>
      </c>
      <c r="G42" s="61">
        <v>64.925</v>
      </c>
      <c r="H42" s="123">
        <f t="shared" si="1"/>
        <v>127.898</v>
      </c>
    </row>
    <row r="43" spans="1:8" ht="21" customHeight="1">
      <c r="A43" s="122">
        <v>5</v>
      </c>
      <c r="B43" s="90" t="s">
        <v>36</v>
      </c>
      <c r="C43" s="91" t="s">
        <v>25</v>
      </c>
      <c r="D43" s="90" t="s">
        <v>37</v>
      </c>
      <c r="E43" s="92" t="s">
        <v>38</v>
      </c>
      <c r="F43" s="61">
        <v>63.559</v>
      </c>
      <c r="G43" s="61">
        <v>63.187</v>
      </c>
      <c r="H43" s="123">
        <f t="shared" si="1"/>
        <v>126.746</v>
      </c>
    </row>
    <row r="44" spans="1:8" ht="21" customHeight="1">
      <c r="A44" s="122">
        <v>6</v>
      </c>
      <c r="B44" s="68" t="s">
        <v>179</v>
      </c>
      <c r="C44" s="102" t="s">
        <v>25</v>
      </c>
      <c r="D44" s="93" t="s">
        <v>180</v>
      </c>
      <c r="E44" s="92" t="s">
        <v>181</v>
      </c>
      <c r="F44" s="61">
        <v>63.333</v>
      </c>
      <c r="G44" s="61">
        <v>62.508</v>
      </c>
      <c r="H44" s="123">
        <f t="shared" si="1"/>
        <v>125.84100000000001</v>
      </c>
    </row>
    <row r="45" spans="1:8" ht="21" customHeight="1">
      <c r="A45" s="122">
        <v>7</v>
      </c>
      <c r="B45" s="84" t="s">
        <v>33</v>
      </c>
      <c r="C45" s="91" t="s">
        <v>25</v>
      </c>
      <c r="D45" s="90" t="s">
        <v>34</v>
      </c>
      <c r="E45" s="92" t="s">
        <v>35</v>
      </c>
      <c r="F45" s="61">
        <v>62.252</v>
      </c>
      <c r="G45" s="61">
        <v>61.975</v>
      </c>
      <c r="H45" s="123">
        <f t="shared" si="1"/>
        <v>124.227</v>
      </c>
    </row>
    <row r="46" spans="1:8" ht="21" customHeight="1">
      <c r="A46" s="122">
        <v>8</v>
      </c>
      <c r="B46" s="84" t="s">
        <v>178</v>
      </c>
      <c r="C46" s="91" t="s">
        <v>25</v>
      </c>
      <c r="D46" s="90" t="s">
        <v>29</v>
      </c>
      <c r="E46" s="92" t="s">
        <v>30</v>
      </c>
      <c r="F46" s="61">
        <v>61.351</v>
      </c>
      <c r="G46" s="61">
        <v>60.933</v>
      </c>
      <c r="H46" s="123">
        <f t="shared" si="1"/>
        <v>122.28399999999999</v>
      </c>
    </row>
    <row r="47" spans="1:8" ht="21" customHeight="1">
      <c r="A47" s="122">
        <v>9</v>
      </c>
      <c r="B47" s="68" t="s">
        <v>173</v>
      </c>
      <c r="C47" s="91" t="s">
        <v>23</v>
      </c>
      <c r="D47" s="93" t="s">
        <v>174</v>
      </c>
      <c r="E47" s="103" t="s">
        <v>173</v>
      </c>
      <c r="F47" s="61">
        <v>60.586</v>
      </c>
      <c r="G47" s="61">
        <v>57.083</v>
      </c>
      <c r="H47" s="123">
        <f t="shared" si="1"/>
        <v>117.669</v>
      </c>
    </row>
    <row r="48" spans="1:8" ht="21" customHeight="1">
      <c r="A48" s="122">
        <v>10</v>
      </c>
      <c r="B48" s="72" t="s">
        <v>175</v>
      </c>
      <c r="C48" s="91" t="s">
        <v>23</v>
      </c>
      <c r="D48" s="95" t="s">
        <v>176</v>
      </c>
      <c r="E48" s="96" t="s">
        <v>177</v>
      </c>
      <c r="F48" s="61">
        <v>56.757</v>
      </c>
      <c r="G48" s="61">
        <v>60.892</v>
      </c>
      <c r="H48" s="123">
        <f t="shared" si="1"/>
        <v>117.649</v>
      </c>
    </row>
    <row r="49" spans="1:8" ht="21" customHeight="1">
      <c r="A49" s="122">
        <v>11</v>
      </c>
      <c r="B49" s="104" t="s">
        <v>69</v>
      </c>
      <c r="C49" s="105" t="s">
        <v>25</v>
      </c>
      <c r="D49" s="104" t="s">
        <v>70</v>
      </c>
      <c r="E49" s="106" t="s">
        <v>71</v>
      </c>
      <c r="F49" s="61">
        <v>59.41</v>
      </c>
      <c r="G49" s="61">
        <v>57.108</v>
      </c>
      <c r="H49" s="123">
        <f t="shared" si="1"/>
        <v>116.518</v>
      </c>
    </row>
    <row r="50" spans="1:8" ht="21" customHeight="1">
      <c r="A50" s="122">
        <v>12</v>
      </c>
      <c r="B50" s="68" t="s">
        <v>63</v>
      </c>
      <c r="C50" s="102" t="s">
        <v>64</v>
      </c>
      <c r="D50" s="90" t="s">
        <v>65</v>
      </c>
      <c r="E50" s="92" t="s">
        <v>172</v>
      </c>
      <c r="F50" s="61">
        <v>61.396</v>
      </c>
      <c r="G50" s="61"/>
      <c r="H50" s="123">
        <f t="shared" si="1"/>
        <v>61.396</v>
      </c>
    </row>
    <row r="51" spans="1:8" ht="21" customHeight="1">
      <c r="A51" s="126"/>
      <c r="B51" s="145" t="s">
        <v>68</v>
      </c>
      <c r="C51" s="146" t="s">
        <v>64</v>
      </c>
      <c r="D51" s="145" t="s">
        <v>66</v>
      </c>
      <c r="E51" s="147" t="s">
        <v>67</v>
      </c>
      <c r="F51" s="131">
        <v>63.559</v>
      </c>
      <c r="G51" s="131">
        <v>64.233</v>
      </c>
      <c r="H51" s="131">
        <f t="shared" si="1"/>
        <v>127.792</v>
      </c>
    </row>
    <row r="53" spans="6:8" ht="21" customHeight="1">
      <c r="F53"/>
      <c r="G53"/>
      <c r="H53"/>
    </row>
    <row r="54" spans="1:8" ht="21" customHeight="1">
      <c r="A54" s="37" t="s">
        <v>52</v>
      </c>
      <c r="B54" s="38"/>
      <c r="C54" s="38"/>
      <c r="D54" s="38"/>
      <c r="E54" s="38"/>
      <c r="F54" s="62"/>
      <c r="G54" s="63"/>
      <c r="H54" s="63"/>
    </row>
    <row r="55" spans="1:8" ht="21" customHeight="1">
      <c r="A55" s="122">
        <v>1</v>
      </c>
      <c r="B55" s="95" t="s">
        <v>77</v>
      </c>
      <c r="C55" s="91" t="s">
        <v>22</v>
      </c>
      <c r="D55" s="95" t="s">
        <v>218</v>
      </c>
      <c r="E55" s="96" t="s">
        <v>205</v>
      </c>
      <c r="F55" s="61">
        <v>69.333</v>
      </c>
      <c r="G55" s="61">
        <v>68.778</v>
      </c>
      <c r="H55" s="123">
        <f aca="true" t="shared" si="2" ref="H55:H61">SUM(F55:G55)</f>
        <v>138.111</v>
      </c>
    </row>
    <row r="56" spans="1:8" ht="21" customHeight="1">
      <c r="A56" s="122">
        <v>2</v>
      </c>
      <c r="B56" s="93" t="s">
        <v>209</v>
      </c>
      <c r="C56" s="102" t="s">
        <v>64</v>
      </c>
      <c r="D56" s="93" t="s">
        <v>219</v>
      </c>
      <c r="E56" s="92" t="s">
        <v>210</v>
      </c>
      <c r="F56" s="61">
        <v>68.667</v>
      </c>
      <c r="G56" s="61">
        <v>67.833</v>
      </c>
      <c r="H56" s="123">
        <f t="shared" si="2"/>
        <v>136.5</v>
      </c>
    </row>
    <row r="57" spans="1:8" ht="21" customHeight="1">
      <c r="A57" s="122">
        <v>3</v>
      </c>
      <c r="B57" s="95" t="s">
        <v>211</v>
      </c>
      <c r="C57" s="91" t="s">
        <v>23</v>
      </c>
      <c r="D57" s="95" t="s">
        <v>212</v>
      </c>
      <c r="E57" s="116" t="s">
        <v>213</v>
      </c>
      <c r="F57" s="61">
        <v>67.611</v>
      </c>
      <c r="G57" s="61">
        <v>66.111</v>
      </c>
      <c r="H57" s="123">
        <f t="shared" si="2"/>
        <v>133.722</v>
      </c>
    </row>
    <row r="58" spans="1:8" ht="21" customHeight="1">
      <c r="A58" s="122">
        <v>4</v>
      </c>
      <c r="B58" s="90" t="s">
        <v>206</v>
      </c>
      <c r="C58" s="91" t="s">
        <v>25</v>
      </c>
      <c r="D58" s="90" t="s">
        <v>207</v>
      </c>
      <c r="E58" s="92" t="s">
        <v>208</v>
      </c>
      <c r="F58" s="61">
        <v>65.333</v>
      </c>
      <c r="G58" s="61">
        <v>65.111</v>
      </c>
      <c r="H58" s="123">
        <f t="shared" si="2"/>
        <v>130.44400000000002</v>
      </c>
    </row>
    <row r="59" spans="1:8" ht="21" customHeight="1">
      <c r="A59" s="122">
        <v>5</v>
      </c>
      <c r="B59" s="93" t="s">
        <v>216</v>
      </c>
      <c r="C59" s="102" t="s">
        <v>25</v>
      </c>
      <c r="D59" s="93" t="s">
        <v>217</v>
      </c>
      <c r="E59" s="92" t="s">
        <v>196</v>
      </c>
      <c r="F59" s="61">
        <v>64.5</v>
      </c>
      <c r="G59" s="61">
        <v>64.389</v>
      </c>
      <c r="H59" s="123">
        <f t="shared" si="2"/>
        <v>128.889</v>
      </c>
    </row>
    <row r="60" spans="1:8" ht="21" customHeight="1">
      <c r="A60" s="122">
        <v>6</v>
      </c>
      <c r="B60" s="90" t="s">
        <v>214</v>
      </c>
      <c r="C60" s="91" t="s">
        <v>25</v>
      </c>
      <c r="D60" s="90" t="s">
        <v>215</v>
      </c>
      <c r="E60" s="92" t="s">
        <v>208</v>
      </c>
      <c r="F60" s="61">
        <v>63.722</v>
      </c>
      <c r="G60" s="61">
        <v>61.944</v>
      </c>
      <c r="H60" s="123">
        <f t="shared" si="2"/>
        <v>125.666</v>
      </c>
    </row>
    <row r="61" spans="1:8" ht="21" customHeight="1">
      <c r="A61" s="132"/>
      <c r="B61" s="148" t="s">
        <v>77</v>
      </c>
      <c r="C61" s="149" t="s">
        <v>22</v>
      </c>
      <c r="D61" s="150" t="s">
        <v>24</v>
      </c>
      <c r="E61" s="151" t="s">
        <v>205</v>
      </c>
      <c r="F61" s="136">
        <v>69.333</v>
      </c>
      <c r="G61" s="136">
        <v>67.611</v>
      </c>
      <c r="H61" s="136">
        <f t="shared" si="2"/>
        <v>136.94400000000002</v>
      </c>
    </row>
    <row r="63" spans="1:7" ht="21" customHeight="1">
      <c r="A63" s="23" t="s">
        <v>57</v>
      </c>
      <c r="B63" s="18"/>
      <c r="C63" s="18"/>
      <c r="D63" s="18"/>
      <c r="E63" s="18"/>
      <c r="F63" s="59"/>
      <c r="G63" s="64"/>
    </row>
    <row r="64" spans="1:8" ht="21" customHeight="1">
      <c r="A64" s="122">
        <v>1</v>
      </c>
      <c r="B64" s="90" t="s">
        <v>93</v>
      </c>
      <c r="C64" s="91" t="s">
        <v>25</v>
      </c>
      <c r="D64" s="90" t="s">
        <v>242</v>
      </c>
      <c r="E64" s="92" t="s">
        <v>243</v>
      </c>
      <c r="F64" s="61">
        <v>69.444</v>
      </c>
      <c r="G64" s="61">
        <v>68.944</v>
      </c>
      <c r="H64" s="123">
        <f aca="true" t="shared" si="3" ref="H64:H79">SUM(F64:G64)</f>
        <v>138.388</v>
      </c>
    </row>
    <row r="65" spans="1:8" ht="21" customHeight="1">
      <c r="A65" s="122">
        <v>2</v>
      </c>
      <c r="B65" s="90" t="s">
        <v>53</v>
      </c>
      <c r="C65" s="91" t="s">
        <v>25</v>
      </c>
      <c r="D65" s="90" t="s">
        <v>230</v>
      </c>
      <c r="E65" s="92" t="s">
        <v>231</v>
      </c>
      <c r="F65" s="61">
        <v>68.444</v>
      </c>
      <c r="G65" s="61">
        <v>66.722</v>
      </c>
      <c r="H65" s="123">
        <f t="shared" si="3"/>
        <v>135.166</v>
      </c>
    </row>
    <row r="66" spans="1:8" ht="21" customHeight="1">
      <c r="A66" s="122">
        <v>3</v>
      </c>
      <c r="B66" s="90" t="s">
        <v>56</v>
      </c>
      <c r="C66" s="91" t="s">
        <v>25</v>
      </c>
      <c r="D66" s="90" t="s">
        <v>37</v>
      </c>
      <c r="E66" s="92" t="s">
        <v>38</v>
      </c>
      <c r="F66" s="61">
        <v>65.556</v>
      </c>
      <c r="G66" s="61">
        <v>67.444</v>
      </c>
      <c r="H66" s="123">
        <f t="shared" si="3"/>
        <v>133</v>
      </c>
    </row>
    <row r="67" spans="1:8" ht="21" customHeight="1">
      <c r="A67" s="122">
        <v>4</v>
      </c>
      <c r="B67" s="118" t="s">
        <v>244</v>
      </c>
      <c r="C67" s="91" t="s">
        <v>25</v>
      </c>
      <c r="D67" s="118" t="s">
        <v>245</v>
      </c>
      <c r="E67" s="119" t="s">
        <v>246</v>
      </c>
      <c r="F67" s="61">
        <v>69.667</v>
      </c>
      <c r="G67" s="61">
        <v>61.611</v>
      </c>
      <c r="H67" s="123">
        <f t="shared" si="3"/>
        <v>131.278</v>
      </c>
    </row>
    <row r="68" spans="1:8" ht="21" customHeight="1">
      <c r="A68" s="122">
        <v>5</v>
      </c>
      <c r="B68" s="90" t="s">
        <v>239</v>
      </c>
      <c r="C68" s="91" t="s">
        <v>25</v>
      </c>
      <c r="D68" s="90" t="s">
        <v>240</v>
      </c>
      <c r="E68" s="92" t="s">
        <v>241</v>
      </c>
      <c r="F68" s="61">
        <v>66.444</v>
      </c>
      <c r="G68" s="61">
        <v>64.333</v>
      </c>
      <c r="H68" s="123">
        <f t="shared" si="3"/>
        <v>130.777</v>
      </c>
    </row>
    <row r="69" spans="1:8" ht="21" customHeight="1">
      <c r="A69" s="122">
        <v>6</v>
      </c>
      <c r="B69" s="93" t="s">
        <v>225</v>
      </c>
      <c r="C69" s="102" t="s">
        <v>25</v>
      </c>
      <c r="D69" s="93" t="s">
        <v>226</v>
      </c>
      <c r="E69" s="92" t="s">
        <v>196</v>
      </c>
      <c r="F69" s="61">
        <v>64</v>
      </c>
      <c r="G69" s="61">
        <v>66</v>
      </c>
      <c r="H69" s="123">
        <f t="shared" si="3"/>
        <v>130</v>
      </c>
    </row>
    <row r="70" spans="1:8" ht="21" customHeight="1">
      <c r="A70" s="122">
        <v>7</v>
      </c>
      <c r="B70" s="90" t="s">
        <v>223</v>
      </c>
      <c r="C70" s="91" t="s">
        <v>25</v>
      </c>
      <c r="D70" s="90" t="s">
        <v>224</v>
      </c>
      <c r="E70" s="92" t="s">
        <v>279</v>
      </c>
      <c r="F70" s="61">
        <v>66.556</v>
      </c>
      <c r="G70" s="61">
        <v>62.889</v>
      </c>
      <c r="H70" s="123">
        <f t="shared" si="3"/>
        <v>129.445</v>
      </c>
    </row>
    <row r="71" spans="1:8" ht="21.75" customHeight="1">
      <c r="A71" s="122">
        <v>8</v>
      </c>
      <c r="B71" s="95" t="s">
        <v>278</v>
      </c>
      <c r="C71" s="91" t="s">
        <v>25</v>
      </c>
      <c r="D71" s="95" t="s">
        <v>118</v>
      </c>
      <c r="E71" s="96" t="s">
        <v>232</v>
      </c>
      <c r="F71" s="61">
        <v>66.111</v>
      </c>
      <c r="G71" s="61">
        <v>62.889</v>
      </c>
      <c r="H71" s="123">
        <f t="shared" si="3"/>
        <v>129</v>
      </c>
    </row>
    <row r="72" spans="1:8" ht="28.5" customHeight="1">
      <c r="A72" s="122">
        <v>9</v>
      </c>
      <c r="B72" s="111" t="s">
        <v>234</v>
      </c>
      <c r="C72" s="91" t="s">
        <v>25</v>
      </c>
      <c r="D72" s="90" t="s">
        <v>119</v>
      </c>
      <c r="E72" s="92" t="s">
        <v>235</v>
      </c>
      <c r="F72" s="61">
        <v>64.111</v>
      </c>
      <c r="G72" s="61">
        <v>63.833</v>
      </c>
      <c r="H72" s="123">
        <f t="shared" si="3"/>
        <v>127.944</v>
      </c>
    </row>
    <row r="73" spans="1:8" ht="21" customHeight="1">
      <c r="A73" s="122">
        <v>10</v>
      </c>
      <c r="B73" s="117" t="s">
        <v>116</v>
      </c>
      <c r="C73" s="91" t="s">
        <v>25</v>
      </c>
      <c r="D73" s="95" t="s">
        <v>107</v>
      </c>
      <c r="E73" s="96" t="s">
        <v>285</v>
      </c>
      <c r="F73" s="61">
        <v>64.778</v>
      </c>
      <c r="G73" s="61">
        <v>61.667</v>
      </c>
      <c r="H73" s="123">
        <f t="shared" si="3"/>
        <v>126.44500000000001</v>
      </c>
    </row>
    <row r="74" spans="1:9" ht="21" customHeight="1">
      <c r="A74" s="122">
        <v>11</v>
      </c>
      <c r="B74" s="93" t="s">
        <v>220</v>
      </c>
      <c r="C74" s="102" t="s">
        <v>25</v>
      </c>
      <c r="D74" s="93" t="s">
        <v>221</v>
      </c>
      <c r="E74" s="92" t="s">
        <v>222</v>
      </c>
      <c r="F74" s="61">
        <v>60.833</v>
      </c>
      <c r="G74" s="61">
        <v>59.056</v>
      </c>
      <c r="H74" s="123">
        <f t="shared" si="3"/>
        <v>119.889</v>
      </c>
      <c r="I74" s="39"/>
    </row>
    <row r="75" spans="1:9" ht="21" customHeight="1">
      <c r="A75" s="122">
        <v>12</v>
      </c>
      <c r="B75" s="95" t="s">
        <v>227</v>
      </c>
      <c r="C75" s="91" t="s">
        <v>25</v>
      </c>
      <c r="D75" s="95" t="s">
        <v>228</v>
      </c>
      <c r="E75" s="96" t="s">
        <v>229</v>
      </c>
      <c r="F75" s="61">
        <v>59.833</v>
      </c>
      <c r="G75" s="61">
        <v>59.722</v>
      </c>
      <c r="H75" s="123">
        <f t="shared" si="3"/>
        <v>119.555</v>
      </c>
      <c r="I75" s="26"/>
    </row>
    <row r="76" spans="1:9" ht="21" customHeight="1">
      <c r="A76" s="122">
        <v>13</v>
      </c>
      <c r="B76" s="90" t="s">
        <v>95</v>
      </c>
      <c r="C76" s="91" t="s">
        <v>25</v>
      </c>
      <c r="D76" s="90" t="s">
        <v>96</v>
      </c>
      <c r="E76" s="92" t="s">
        <v>97</v>
      </c>
      <c r="F76" s="61">
        <v>68.611</v>
      </c>
      <c r="G76" s="61"/>
      <c r="H76" s="123">
        <f t="shared" si="3"/>
        <v>68.611</v>
      </c>
      <c r="I76" s="26"/>
    </row>
    <row r="77" spans="1:9" ht="21" customHeight="1">
      <c r="A77" s="122">
        <v>14</v>
      </c>
      <c r="B77" s="93" t="s">
        <v>236</v>
      </c>
      <c r="C77" s="102" t="s">
        <v>25</v>
      </c>
      <c r="D77" s="93" t="s">
        <v>237</v>
      </c>
      <c r="E77" s="92" t="s">
        <v>238</v>
      </c>
      <c r="F77" s="61">
        <v>64.278</v>
      </c>
      <c r="G77" s="61"/>
      <c r="H77" s="123">
        <f t="shared" si="3"/>
        <v>64.278</v>
      </c>
      <c r="I77" s="26"/>
    </row>
    <row r="78" spans="1:9" ht="21" customHeight="1">
      <c r="A78" s="122">
        <v>15</v>
      </c>
      <c r="B78" s="93" t="s">
        <v>194</v>
      </c>
      <c r="C78" s="102" t="s">
        <v>25</v>
      </c>
      <c r="D78" s="93" t="s">
        <v>233</v>
      </c>
      <c r="E78" s="92" t="s">
        <v>280</v>
      </c>
      <c r="F78" s="61">
        <v>63.167</v>
      </c>
      <c r="G78" s="61"/>
      <c r="H78" s="123">
        <f t="shared" si="3"/>
        <v>63.167</v>
      </c>
      <c r="I78" s="26"/>
    </row>
    <row r="79" spans="1:9" ht="21" customHeight="1">
      <c r="A79" s="122">
        <v>16</v>
      </c>
      <c r="B79" s="93" t="s">
        <v>294</v>
      </c>
      <c r="C79" s="102" t="s">
        <v>25</v>
      </c>
      <c r="D79" s="93" t="s">
        <v>295</v>
      </c>
      <c r="E79" s="92" t="s">
        <v>296</v>
      </c>
      <c r="F79" s="61"/>
      <c r="G79" s="61">
        <v>60.389</v>
      </c>
      <c r="H79" s="123">
        <f t="shared" si="3"/>
        <v>60.389</v>
      </c>
      <c r="I79" s="26"/>
    </row>
    <row r="80" spans="1:8" ht="21" customHeight="1">
      <c r="A80" s="23" t="s">
        <v>51</v>
      </c>
      <c r="B80" s="4"/>
      <c r="C80" s="29"/>
      <c r="D80" s="4"/>
      <c r="E80" s="4"/>
      <c r="H80" s="65"/>
    </row>
    <row r="81" spans="1:8" ht="21" customHeight="1">
      <c r="A81" s="122">
        <v>1</v>
      </c>
      <c r="B81" s="93" t="s">
        <v>104</v>
      </c>
      <c r="C81" s="91" t="s">
        <v>23</v>
      </c>
      <c r="D81" s="93" t="s">
        <v>105</v>
      </c>
      <c r="E81" s="94" t="s">
        <v>106</v>
      </c>
      <c r="F81" s="61">
        <v>68.5</v>
      </c>
      <c r="G81" s="61">
        <v>68.75</v>
      </c>
      <c r="H81" s="123">
        <f aca="true" t="shared" si="4" ref="H81:H88">SUM(F81:G81)</f>
        <v>137.25</v>
      </c>
    </row>
    <row r="82" spans="1:8" ht="21" customHeight="1">
      <c r="A82" s="122">
        <v>2</v>
      </c>
      <c r="B82" s="107" t="s">
        <v>287</v>
      </c>
      <c r="C82" s="49" t="s">
        <v>22</v>
      </c>
      <c r="D82" s="107" t="s">
        <v>187</v>
      </c>
      <c r="E82" s="98" t="s">
        <v>188</v>
      </c>
      <c r="F82" s="61">
        <v>67.278</v>
      </c>
      <c r="G82" s="61">
        <v>68.646</v>
      </c>
      <c r="H82" s="123">
        <f t="shared" si="4"/>
        <v>135.924</v>
      </c>
    </row>
    <row r="83" spans="1:8" ht="21" customHeight="1">
      <c r="A83" s="122">
        <v>3</v>
      </c>
      <c r="B83" s="95" t="s">
        <v>286</v>
      </c>
      <c r="C83" s="91" t="s">
        <v>22</v>
      </c>
      <c r="D83" s="95" t="s">
        <v>251</v>
      </c>
      <c r="E83" s="96" t="s">
        <v>252</v>
      </c>
      <c r="F83" s="61">
        <v>69.5</v>
      </c>
      <c r="G83" s="61">
        <v>66.406</v>
      </c>
      <c r="H83" s="123">
        <f t="shared" si="4"/>
        <v>135.906</v>
      </c>
    </row>
    <row r="84" spans="1:8" ht="24" customHeight="1">
      <c r="A84" s="122">
        <v>4</v>
      </c>
      <c r="B84" s="95" t="s">
        <v>189</v>
      </c>
      <c r="C84" s="91" t="s">
        <v>25</v>
      </c>
      <c r="D84" s="95" t="s">
        <v>253</v>
      </c>
      <c r="E84" s="96" t="s">
        <v>254</v>
      </c>
      <c r="F84" s="61">
        <v>65.889</v>
      </c>
      <c r="G84" s="61">
        <v>66.875</v>
      </c>
      <c r="H84" s="123">
        <f t="shared" si="4"/>
        <v>132.764</v>
      </c>
    </row>
    <row r="85" spans="1:8" ht="28.5" customHeight="1">
      <c r="A85" s="122">
        <v>5</v>
      </c>
      <c r="B85" s="120" t="s">
        <v>88</v>
      </c>
      <c r="C85" s="91" t="s">
        <v>22</v>
      </c>
      <c r="D85" s="95" t="s">
        <v>248</v>
      </c>
      <c r="E85" s="96" t="s">
        <v>89</v>
      </c>
      <c r="F85" s="61">
        <v>67.722</v>
      </c>
      <c r="G85" s="61">
        <v>63.125</v>
      </c>
      <c r="H85" s="123">
        <f t="shared" si="4"/>
        <v>130.84699999999998</v>
      </c>
    </row>
    <row r="86" spans="1:8" ht="21" customHeight="1">
      <c r="A86" s="122">
        <v>6</v>
      </c>
      <c r="B86" s="90" t="s">
        <v>43</v>
      </c>
      <c r="C86" s="91" t="s">
        <v>25</v>
      </c>
      <c r="D86" s="90" t="s">
        <v>249</v>
      </c>
      <c r="E86" s="92" t="s">
        <v>250</v>
      </c>
      <c r="F86" s="61">
        <v>64</v>
      </c>
      <c r="G86" s="61">
        <v>65.417</v>
      </c>
      <c r="H86" s="123">
        <f t="shared" si="4"/>
        <v>129.417</v>
      </c>
    </row>
    <row r="87" spans="1:8" ht="21" customHeight="1">
      <c r="A87" s="122">
        <v>7</v>
      </c>
      <c r="B87" s="95" t="s">
        <v>255</v>
      </c>
      <c r="C87" s="91" t="s">
        <v>22</v>
      </c>
      <c r="D87" s="95" t="s">
        <v>256</v>
      </c>
      <c r="E87" s="96" t="s">
        <v>257</v>
      </c>
      <c r="F87" s="61">
        <v>62.389</v>
      </c>
      <c r="G87" s="61">
        <v>60.885</v>
      </c>
      <c r="H87" s="123">
        <f t="shared" si="4"/>
        <v>123.274</v>
      </c>
    </row>
    <row r="88" spans="1:8" ht="21" customHeight="1">
      <c r="A88" s="122">
        <v>8</v>
      </c>
      <c r="B88" s="93" t="s">
        <v>258</v>
      </c>
      <c r="C88" s="102" t="s">
        <v>25</v>
      </c>
      <c r="D88" s="93" t="s">
        <v>259</v>
      </c>
      <c r="E88" s="92" t="s">
        <v>260</v>
      </c>
      <c r="F88" s="61">
        <v>62.5</v>
      </c>
      <c r="G88" s="61">
        <v>58.646</v>
      </c>
      <c r="H88" s="123">
        <f t="shared" si="4"/>
        <v>121.146</v>
      </c>
    </row>
    <row r="89" spans="1:8" ht="21" customHeight="1">
      <c r="A89" s="21" t="s">
        <v>48</v>
      </c>
      <c r="B89" s="4"/>
      <c r="C89" s="2"/>
      <c r="D89" s="4"/>
      <c r="E89" s="4"/>
      <c r="H89" s="65"/>
    </row>
    <row r="90" spans="1:8" ht="21" customHeight="1">
      <c r="A90" s="122">
        <v>1</v>
      </c>
      <c r="B90" s="112" t="s">
        <v>43</v>
      </c>
      <c r="C90" s="109" t="s">
        <v>25</v>
      </c>
      <c r="D90" s="113" t="s">
        <v>74</v>
      </c>
      <c r="E90" s="114" t="s">
        <v>55</v>
      </c>
      <c r="F90" s="61">
        <v>67.451</v>
      </c>
      <c r="G90" s="61">
        <v>66.892</v>
      </c>
      <c r="H90" s="123">
        <f aca="true" t="shared" si="5" ref="H90:H104">SUM(F90:G90)</f>
        <v>134.343</v>
      </c>
    </row>
    <row r="91" spans="1:8" ht="21" customHeight="1">
      <c r="A91" s="122">
        <v>2</v>
      </c>
      <c r="B91" s="111" t="s">
        <v>197</v>
      </c>
      <c r="C91" s="91" t="s">
        <v>25</v>
      </c>
      <c r="D91" s="111" t="s">
        <v>198</v>
      </c>
      <c r="E91" s="92" t="s">
        <v>199</v>
      </c>
      <c r="F91" s="61">
        <v>67.99</v>
      </c>
      <c r="G91" s="61">
        <v>66.351</v>
      </c>
      <c r="H91" s="123">
        <f t="shared" si="5"/>
        <v>134.341</v>
      </c>
    </row>
    <row r="92" spans="1:8" ht="21" customHeight="1">
      <c r="A92" s="122">
        <v>3</v>
      </c>
      <c r="B92" s="90" t="s">
        <v>99</v>
      </c>
      <c r="C92" s="91" t="s">
        <v>25</v>
      </c>
      <c r="D92" s="90" t="s">
        <v>79</v>
      </c>
      <c r="E92" s="92" t="s">
        <v>27</v>
      </c>
      <c r="F92" s="61">
        <v>65.343</v>
      </c>
      <c r="G92" s="61">
        <v>65.45</v>
      </c>
      <c r="H92" s="123">
        <f t="shared" si="5"/>
        <v>130.793</v>
      </c>
    </row>
    <row r="93" spans="1:9" ht="21" customHeight="1">
      <c r="A93" s="122">
        <v>4</v>
      </c>
      <c r="B93" s="108" t="s">
        <v>132</v>
      </c>
      <c r="C93" s="109" t="s">
        <v>22</v>
      </c>
      <c r="D93" s="108" t="s">
        <v>150</v>
      </c>
      <c r="E93" s="110" t="s">
        <v>134</v>
      </c>
      <c r="F93" s="61">
        <v>65.098</v>
      </c>
      <c r="G93" s="61">
        <v>65.45</v>
      </c>
      <c r="H93" s="123">
        <f t="shared" si="5"/>
        <v>130.548</v>
      </c>
      <c r="I93" s="25"/>
    </row>
    <row r="94" spans="1:8" ht="21" customHeight="1">
      <c r="A94" s="122">
        <v>5</v>
      </c>
      <c r="B94" s="107" t="s">
        <v>287</v>
      </c>
      <c r="C94" s="49" t="s">
        <v>22</v>
      </c>
      <c r="D94" s="107" t="s">
        <v>187</v>
      </c>
      <c r="E94" s="98" t="s">
        <v>188</v>
      </c>
      <c r="F94" s="61">
        <v>65.147</v>
      </c>
      <c r="G94" s="61">
        <v>64.595</v>
      </c>
      <c r="H94" s="123">
        <f t="shared" si="5"/>
        <v>129.74200000000002</v>
      </c>
    </row>
    <row r="95" spans="1:8" ht="21" customHeight="1">
      <c r="A95" s="122">
        <v>6</v>
      </c>
      <c r="B95" s="95" t="s">
        <v>123</v>
      </c>
      <c r="C95" s="91" t="s">
        <v>124</v>
      </c>
      <c r="D95" s="95" t="s">
        <v>200</v>
      </c>
      <c r="E95" s="96" t="s">
        <v>152</v>
      </c>
      <c r="F95" s="61">
        <v>64.755</v>
      </c>
      <c r="G95" s="61">
        <v>63.153</v>
      </c>
      <c r="H95" s="123">
        <f t="shared" si="5"/>
        <v>127.90799999999999</v>
      </c>
    </row>
    <row r="96" spans="1:8" ht="21" customHeight="1">
      <c r="A96" s="122">
        <v>7</v>
      </c>
      <c r="B96" s="90" t="s">
        <v>99</v>
      </c>
      <c r="C96" s="91" t="s">
        <v>25</v>
      </c>
      <c r="D96" s="90" t="s">
        <v>183</v>
      </c>
      <c r="E96" s="92" t="s">
        <v>27</v>
      </c>
      <c r="F96" s="61">
        <v>65.049</v>
      </c>
      <c r="G96" s="61">
        <v>60.631</v>
      </c>
      <c r="H96" s="123">
        <f t="shared" si="5"/>
        <v>125.68</v>
      </c>
    </row>
    <row r="97" spans="1:8" ht="21" customHeight="1">
      <c r="A97" s="122">
        <v>8</v>
      </c>
      <c r="B97" s="95" t="s">
        <v>189</v>
      </c>
      <c r="C97" s="91" t="s">
        <v>25</v>
      </c>
      <c r="D97" s="95" t="s">
        <v>94</v>
      </c>
      <c r="E97" s="96" t="s">
        <v>190</v>
      </c>
      <c r="F97" s="61">
        <v>62.696</v>
      </c>
      <c r="G97" s="61">
        <v>61.982</v>
      </c>
      <c r="H97" s="123">
        <f t="shared" si="5"/>
        <v>124.678</v>
      </c>
    </row>
    <row r="98" spans="1:8" ht="21" customHeight="1">
      <c r="A98" s="122">
        <v>9</v>
      </c>
      <c r="B98" s="93" t="s">
        <v>194</v>
      </c>
      <c r="C98" s="102" t="s">
        <v>25</v>
      </c>
      <c r="D98" s="93" t="s">
        <v>195</v>
      </c>
      <c r="E98" s="92" t="s">
        <v>196</v>
      </c>
      <c r="F98" s="61">
        <v>62.745</v>
      </c>
      <c r="G98" s="61">
        <v>61.622</v>
      </c>
      <c r="H98" s="123">
        <f t="shared" si="5"/>
        <v>124.36699999999999</v>
      </c>
    </row>
    <row r="99" spans="1:8" ht="21" customHeight="1">
      <c r="A99" s="122">
        <v>10</v>
      </c>
      <c r="B99" s="93" t="s">
        <v>184</v>
      </c>
      <c r="C99" s="102" t="s">
        <v>25</v>
      </c>
      <c r="D99" s="93" t="s">
        <v>185</v>
      </c>
      <c r="E99" s="92" t="s">
        <v>186</v>
      </c>
      <c r="F99" s="61">
        <v>62.647</v>
      </c>
      <c r="G99" s="61">
        <v>61.622</v>
      </c>
      <c r="H99" s="123">
        <f t="shared" si="5"/>
        <v>124.269</v>
      </c>
    </row>
    <row r="100" spans="1:8" ht="21" customHeight="1">
      <c r="A100" s="122">
        <v>11</v>
      </c>
      <c r="B100" s="95" t="s">
        <v>191</v>
      </c>
      <c r="C100" s="91" t="s">
        <v>25</v>
      </c>
      <c r="D100" s="95" t="s">
        <v>192</v>
      </c>
      <c r="E100" s="96" t="s">
        <v>193</v>
      </c>
      <c r="F100" s="61">
        <v>61.225</v>
      </c>
      <c r="G100" s="61">
        <v>62.703</v>
      </c>
      <c r="H100" s="123">
        <f t="shared" si="5"/>
        <v>123.928</v>
      </c>
    </row>
    <row r="101" spans="1:8" ht="21" customHeight="1">
      <c r="A101" s="122">
        <v>12</v>
      </c>
      <c r="B101" s="90" t="s">
        <v>28</v>
      </c>
      <c r="C101" s="91" t="s">
        <v>25</v>
      </c>
      <c r="D101" s="90" t="s">
        <v>29</v>
      </c>
      <c r="E101" s="92" t="s">
        <v>30</v>
      </c>
      <c r="F101" s="61">
        <v>61.961</v>
      </c>
      <c r="G101" s="61">
        <v>61.441</v>
      </c>
      <c r="H101" s="123">
        <f t="shared" si="5"/>
        <v>123.402</v>
      </c>
    </row>
    <row r="102" spans="1:8" ht="21" customHeight="1">
      <c r="A102" s="122">
        <v>13</v>
      </c>
      <c r="B102" s="115" t="s">
        <v>88</v>
      </c>
      <c r="C102" s="91" t="s">
        <v>22</v>
      </c>
      <c r="D102" s="111" t="s">
        <v>204</v>
      </c>
      <c r="E102" s="92" t="s">
        <v>89</v>
      </c>
      <c r="F102" s="61">
        <v>60.098</v>
      </c>
      <c r="G102" s="61">
        <v>63.198</v>
      </c>
      <c r="H102" s="123">
        <f t="shared" si="5"/>
        <v>123.29599999999999</v>
      </c>
    </row>
    <row r="103" spans="1:8" ht="21" customHeight="1">
      <c r="A103" s="122">
        <v>14</v>
      </c>
      <c r="B103" s="93" t="s">
        <v>201</v>
      </c>
      <c r="C103" s="102" t="s">
        <v>25</v>
      </c>
      <c r="D103" s="93" t="s">
        <v>202</v>
      </c>
      <c r="E103" s="92" t="s">
        <v>203</v>
      </c>
      <c r="F103" s="61">
        <v>60.637</v>
      </c>
      <c r="G103" s="61">
        <v>55.18</v>
      </c>
      <c r="H103" s="123">
        <f t="shared" si="5"/>
        <v>115.81700000000001</v>
      </c>
    </row>
    <row r="104" spans="1:8" ht="21" customHeight="1">
      <c r="A104" s="122">
        <v>15</v>
      </c>
      <c r="B104" s="93" t="s">
        <v>104</v>
      </c>
      <c r="C104" s="91" t="s">
        <v>23</v>
      </c>
      <c r="D104" s="93" t="s">
        <v>105</v>
      </c>
      <c r="E104" s="94" t="s">
        <v>106</v>
      </c>
      <c r="F104" s="61">
        <v>64.559</v>
      </c>
      <c r="G104" s="61"/>
      <c r="H104" s="123">
        <f t="shared" si="5"/>
        <v>64.559</v>
      </c>
    </row>
    <row r="105" spans="6:8" ht="21" customHeight="1">
      <c r="F105"/>
      <c r="G105"/>
      <c r="H105"/>
    </row>
    <row r="107" spans="1:8" ht="21" customHeight="1">
      <c r="A107" s="21" t="s">
        <v>277</v>
      </c>
      <c r="B107" s="4"/>
      <c r="C107" s="2"/>
      <c r="D107" s="4"/>
      <c r="E107" s="4"/>
      <c r="H107" s="65"/>
    </row>
    <row r="108" spans="1:8" ht="21" customHeight="1">
      <c r="A108" s="122">
        <v>1</v>
      </c>
      <c r="B108" s="90" t="s">
        <v>271</v>
      </c>
      <c r="C108" s="91" t="s">
        <v>25</v>
      </c>
      <c r="D108" s="90" t="s">
        <v>272</v>
      </c>
      <c r="E108" s="92" t="s">
        <v>273</v>
      </c>
      <c r="F108" s="61">
        <v>69.222</v>
      </c>
      <c r="G108" s="61">
        <v>68.438</v>
      </c>
      <c r="H108" s="123">
        <f aca="true" t="shared" si="6" ref="H108:H115">SUM(F108:G108)</f>
        <v>137.66</v>
      </c>
    </row>
    <row r="109" spans="1:8" ht="21" customHeight="1">
      <c r="A109" s="122">
        <v>2</v>
      </c>
      <c r="B109" s="93" t="s">
        <v>72</v>
      </c>
      <c r="C109" s="102" t="s">
        <v>64</v>
      </c>
      <c r="D109" s="93" t="s">
        <v>267</v>
      </c>
      <c r="E109" s="92" t="s">
        <v>268</v>
      </c>
      <c r="F109" s="61">
        <v>68.944</v>
      </c>
      <c r="G109" s="61">
        <v>68.698</v>
      </c>
      <c r="H109" s="123">
        <f t="shared" si="6"/>
        <v>137.642</v>
      </c>
    </row>
    <row r="110" spans="1:8" ht="21" customHeight="1">
      <c r="A110" s="122">
        <v>3</v>
      </c>
      <c r="B110" s="90" t="s">
        <v>73</v>
      </c>
      <c r="C110" s="91" t="s">
        <v>25</v>
      </c>
      <c r="D110" s="90" t="s">
        <v>54</v>
      </c>
      <c r="E110" s="92" t="s">
        <v>55</v>
      </c>
      <c r="F110" s="61">
        <v>67.778</v>
      </c>
      <c r="G110" s="61">
        <v>65.365</v>
      </c>
      <c r="H110" s="123">
        <f t="shared" si="6"/>
        <v>133.143</v>
      </c>
    </row>
    <row r="111" spans="1:8" ht="21" customHeight="1">
      <c r="A111" s="122">
        <v>4</v>
      </c>
      <c r="B111" s="90" t="s">
        <v>75</v>
      </c>
      <c r="C111" s="91" t="s">
        <v>25</v>
      </c>
      <c r="D111" s="90" t="s">
        <v>108</v>
      </c>
      <c r="E111" s="92" t="s">
        <v>76</v>
      </c>
      <c r="F111" s="61">
        <v>66.778</v>
      </c>
      <c r="G111" s="61">
        <v>64.896</v>
      </c>
      <c r="H111" s="123">
        <f t="shared" si="6"/>
        <v>131.674</v>
      </c>
    </row>
    <row r="112" spans="1:8" ht="21" customHeight="1">
      <c r="A112" s="122">
        <v>5</v>
      </c>
      <c r="B112" s="93" t="s">
        <v>264</v>
      </c>
      <c r="C112" s="102" t="s">
        <v>64</v>
      </c>
      <c r="D112" s="93" t="s">
        <v>265</v>
      </c>
      <c r="E112" s="103" t="s">
        <v>266</v>
      </c>
      <c r="F112" s="61">
        <v>66.444</v>
      </c>
      <c r="G112" s="61">
        <v>64.635</v>
      </c>
      <c r="H112" s="123">
        <f t="shared" si="6"/>
        <v>131.079</v>
      </c>
    </row>
    <row r="113" spans="1:8" ht="21" customHeight="1">
      <c r="A113" s="122">
        <v>6</v>
      </c>
      <c r="B113" s="93" t="s">
        <v>262</v>
      </c>
      <c r="C113" s="102" t="s">
        <v>25</v>
      </c>
      <c r="D113" s="93" t="s">
        <v>263</v>
      </c>
      <c r="E113" s="92" t="s">
        <v>208</v>
      </c>
      <c r="F113" s="61">
        <v>66</v>
      </c>
      <c r="G113" s="61">
        <v>61.458</v>
      </c>
      <c r="H113" s="123">
        <f t="shared" si="6"/>
        <v>127.458</v>
      </c>
    </row>
    <row r="114" spans="1:8" ht="21" customHeight="1">
      <c r="A114" s="122">
        <v>7</v>
      </c>
      <c r="B114" s="95" t="s">
        <v>255</v>
      </c>
      <c r="C114" s="91" t="s">
        <v>22</v>
      </c>
      <c r="D114" s="95" t="s">
        <v>256</v>
      </c>
      <c r="E114" s="96" t="s">
        <v>257</v>
      </c>
      <c r="F114" s="61">
        <v>61.278</v>
      </c>
      <c r="G114" s="61">
        <v>57.396</v>
      </c>
      <c r="H114" s="123">
        <f t="shared" si="6"/>
        <v>118.674</v>
      </c>
    </row>
    <row r="115" spans="1:8" ht="21" customHeight="1">
      <c r="A115" s="122">
        <v>8</v>
      </c>
      <c r="B115" s="93" t="s">
        <v>63</v>
      </c>
      <c r="C115" s="102" t="s">
        <v>64</v>
      </c>
      <c r="D115" s="121" t="s">
        <v>269</v>
      </c>
      <c r="E115" s="92" t="s">
        <v>270</v>
      </c>
      <c r="F115" s="61">
        <v>65.722</v>
      </c>
      <c r="G115" s="61"/>
      <c r="H115" s="123">
        <f t="shared" si="6"/>
        <v>65.722</v>
      </c>
    </row>
  </sheetData>
  <sheetProtection/>
  <mergeCells count="8">
    <mergeCell ref="A1:H1"/>
    <mergeCell ref="D2:H2"/>
    <mergeCell ref="A4:A5"/>
    <mergeCell ref="B4:B5"/>
    <mergeCell ref="C4:C5"/>
    <mergeCell ref="D4:D5"/>
    <mergeCell ref="E4:E5"/>
    <mergeCell ref="A3:H3"/>
  </mergeCells>
  <conditionalFormatting sqref="E39:E42 E33:E37 E17:E19 E24 E26:E27 E55:E57 E61">
    <cfRule type="cellIs" priority="15" dxfId="0" operator="equal" stopIfTrue="1">
      <formula>0</formula>
    </cfRule>
    <cfRule type="cellIs" priority="16" dxfId="0" operator="equal" stopIfTrue="1">
      <formula>"#N/A"</formula>
    </cfRule>
  </conditionalFormatting>
  <conditionalFormatting sqref="E64:E67">
    <cfRule type="cellIs" priority="11" dxfId="0" operator="equal" stopIfTrue="1">
      <formula>0</formula>
    </cfRule>
    <cfRule type="cellIs" priority="12" dxfId="0" operator="equal" stopIfTrue="1">
      <formula>"#N/A"</formula>
    </cfRule>
  </conditionalFormatting>
  <conditionalFormatting sqref="E90:E93">
    <cfRule type="cellIs" priority="7" dxfId="0" operator="equal" stopIfTrue="1">
      <formula>0</formula>
    </cfRule>
    <cfRule type="cellIs" priority="8" dxfId="0" operator="equal" stopIfTrue="1">
      <formula>"#N/A"</formula>
    </cfRule>
  </conditionalFormatting>
  <conditionalFormatting sqref="E108:E111">
    <cfRule type="cellIs" priority="5" dxfId="0" operator="equal" stopIfTrue="1">
      <formula>0</formula>
    </cfRule>
    <cfRule type="cellIs" priority="6" dxfId="0" operator="equal" stopIfTrue="1">
      <formula>"#N/A"</formula>
    </cfRule>
  </conditionalFormatting>
  <conditionalFormatting sqref="D14:E14 E21:E23 E11 E7:E8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K19" sqref="K19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30" customWidth="1"/>
    <col min="4" max="4" width="14.8515625" style="1" customWidth="1"/>
    <col min="5" max="5" width="14.421875" style="1" customWidth="1"/>
    <col min="6" max="7" width="7.7109375" style="1" customWidth="1"/>
    <col min="8" max="8" width="5.57421875" style="1" customWidth="1"/>
    <col min="9" max="10" width="7.7109375" style="1" customWidth="1"/>
    <col min="11" max="11" width="5.57421875" style="1" customWidth="1"/>
    <col min="12" max="13" width="7.7109375" style="1" customWidth="1"/>
    <col min="14" max="14" width="5.7109375" style="1" customWidth="1"/>
    <col min="15" max="16" width="7.7109375" style="1" customWidth="1"/>
    <col min="17" max="17" width="6.140625" style="1" customWidth="1"/>
    <col min="18" max="18" width="7.57421875" style="1" customWidth="1"/>
    <col min="19" max="19" width="8.00390625" style="1" customWidth="1"/>
    <col min="20" max="20" width="5.7109375" style="1" customWidth="1"/>
    <col min="21" max="21" width="5.28125" style="1" customWidth="1"/>
    <col min="22" max="22" width="9.140625" style="1" customWidth="1"/>
    <col min="23" max="23" width="10.7109375" style="1" customWidth="1"/>
    <col min="24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14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</row>
    <row r="3" spans="1:24" ht="22.5" customHeight="1">
      <c r="A3" s="5"/>
      <c r="B3" s="5"/>
      <c r="C3" s="5"/>
      <c r="D3" s="5"/>
      <c r="E3" s="5"/>
      <c r="F3" s="5"/>
      <c r="G3" s="5"/>
      <c r="H3" s="5"/>
      <c r="I3" s="7"/>
      <c r="S3" s="22"/>
      <c r="X3" s="22"/>
    </row>
    <row r="4" spans="1:24" ht="22.5" customHeight="1">
      <c r="A4" s="5"/>
      <c r="B4" s="5"/>
      <c r="D4" s="5"/>
      <c r="E4" s="5"/>
      <c r="F4" s="5"/>
      <c r="G4" s="5"/>
      <c r="O4" s="7" t="s">
        <v>9</v>
      </c>
      <c r="P4" s="67" t="s">
        <v>58</v>
      </c>
      <c r="Q4" s="22" t="s">
        <v>59</v>
      </c>
      <c r="R4" s="5"/>
      <c r="X4" s="22"/>
    </row>
    <row r="5" spans="1:24" ht="22.5" customHeight="1">
      <c r="A5" s="5"/>
      <c r="B5" s="5"/>
      <c r="C5" s="28"/>
      <c r="D5" s="5"/>
      <c r="F5" s="5"/>
      <c r="G5" s="5"/>
      <c r="H5" s="7"/>
      <c r="O5" s="7" t="s">
        <v>9</v>
      </c>
      <c r="P5" s="67" t="s">
        <v>5</v>
      </c>
      <c r="Q5" s="22" t="s">
        <v>19</v>
      </c>
      <c r="R5" s="5"/>
      <c r="X5" s="22"/>
    </row>
    <row r="6" spans="1:18" ht="22.5" customHeight="1">
      <c r="A6" s="5"/>
      <c r="B6" s="5"/>
      <c r="C6" s="28"/>
      <c r="D6" s="5"/>
      <c r="E6" s="5"/>
      <c r="F6" s="5"/>
      <c r="G6" s="5"/>
      <c r="H6" s="7"/>
      <c r="O6" s="7" t="s">
        <v>9</v>
      </c>
      <c r="P6" s="67" t="s">
        <v>6</v>
      </c>
      <c r="Q6" s="7" t="s">
        <v>157</v>
      </c>
      <c r="R6" s="5"/>
    </row>
    <row r="7" spans="1:19" ht="22.5" customHeight="1">
      <c r="A7" s="5"/>
      <c r="B7" s="5"/>
      <c r="C7" s="28"/>
      <c r="D7" s="5"/>
      <c r="E7" s="5"/>
      <c r="F7" s="5"/>
      <c r="G7" s="5"/>
      <c r="H7" s="5"/>
      <c r="I7" s="22"/>
      <c r="O7" s="7" t="s">
        <v>9</v>
      </c>
      <c r="P7" s="67" t="s">
        <v>3</v>
      </c>
      <c r="Q7" s="7" t="s">
        <v>60</v>
      </c>
      <c r="R7" s="5"/>
      <c r="S7" s="22"/>
    </row>
    <row r="8" spans="1:19" ht="22.5" customHeight="1" thickBot="1">
      <c r="A8"/>
      <c r="B8"/>
      <c r="C8" s="24"/>
      <c r="D8"/>
      <c r="E8"/>
      <c r="F8" s="4"/>
      <c r="G8" s="4"/>
      <c r="H8"/>
      <c r="I8" s="22"/>
      <c r="O8" s="7" t="s">
        <v>9</v>
      </c>
      <c r="P8" s="67" t="s">
        <v>15</v>
      </c>
      <c r="Q8" s="7" t="s">
        <v>109</v>
      </c>
      <c r="R8" s="5"/>
      <c r="S8" s="7"/>
    </row>
    <row r="9" spans="1:23" ht="22.5" customHeight="1" thickBot="1">
      <c r="A9" s="157" t="s">
        <v>10</v>
      </c>
      <c r="B9" s="159" t="s">
        <v>1</v>
      </c>
      <c r="C9" s="167" t="s">
        <v>4</v>
      </c>
      <c r="D9" s="163" t="s">
        <v>0</v>
      </c>
      <c r="E9" s="165" t="s">
        <v>2</v>
      </c>
      <c r="F9" s="169" t="s">
        <v>13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19"/>
      <c r="V9" s="165" t="s">
        <v>8</v>
      </c>
      <c r="W9" s="172" t="s">
        <v>7</v>
      </c>
    </row>
    <row r="10" spans="1:23" ht="22.5" customHeight="1" thickBot="1">
      <c r="A10" s="158"/>
      <c r="B10" s="160"/>
      <c r="C10" s="168"/>
      <c r="D10" s="164"/>
      <c r="E10" s="166"/>
      <c r="F10" s="8" t="s">
        <v>58</v>
      </c>
      <c r="G10" s="9" t="s">
        <v>7</v>
      </c>
      <c r="H10" s="13" t="s">
        <v>11</v>
      </c>
      <c r="I10" s="8" t="s">
        <v>5</v>
      </c>
      <c r="J10" s="9" t="s">
        <v>7</v>
      </c>
      <c r="K10" s="13" t="s">
        <v>11</v>
      </c>
      <c r="L10" s="9" t="s">
        <v>6</v>
      </c>
      <c r="M10" s="9" t="s">
        <v>7</v>
      </c>
      <c r="N10" s="13" t="s">
        <v>11</v>
      </c>
      <c r="O10" s="9" t="s">
        <v>3</v>
      </c>
      <c r="P10" s="9" t="s">
        <v>7</v>
      </c>
      <c r="Q10" s="13" t="s">
        <v>11</v>
      </c>
      <c r="R10" s="9" t="s">
        <v>15</v>
      </c>
      <c r="S10" s="9" t="s">
        <v>7</v>
      </c>
      <c r="T10" s="13" t="s">
        <v>11</v>
      </c>
      <c r="U10" s="20" t="s">
        <v>14</v>
      </c>
      <c r="V10" s="166"/>
      <c r="W10" s="173"/>
    </row>
    <row r="11" spans="1:23" ht="22.5" customHeight="1">
      <c r="A11" s="23" t="s">
        <v>62</v>
      </c>
      <c r="B11" s="4"/>
      <c r="C11" s="2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9.25" customHeight="1">
      <c r="A12" s="89">
        <v>1</v>
      </c>
      <c r="B12" s="93" t="s">
        <v>130</v>
      </c>
      <c r="C12" s="91" t="s">
        <v>23</v>
      </c>
      <c r="D12" s="93" t="s">
        <v>158</v>
      </c>
      <c r="E12" s="94" t="s">
        <v>130</v>
      </c>
      <c r="F12" s="86">
        <v>343</v>
      </c>
      <c r="G12" s="10">
        <f>PRODUCT(F12*100/500)</f>
        <v>68.6</v>
      </c>
      <c r="H12" s="87">
        <v>2</v>
      </c>
      <c r="I12" s="86">
        <v>323.5</v>
      </c>
      <c r="J12" s="10">
        <f>PRODUCT(I12*100/500)</f>
        <v>64.7</v>
      </c>
      <c r="K12" s="87">
        <v>1</v>
      </c>
      <c r="L12" s="42">
        <v>337</v>
      </c>
      <c r="M12" s="10">
        <f>PRODUCT(L12*100/500)</f>
        <v>67.4</v>
      </c>
      <c r="N12" s="43">
        <v>1</v>
      </c>
      <c r="O12" s="42">
        <v>342</v>
      </c>
      <c r="P12" s="10">
        <f>PRODUCT(O12*100/500)</f>
        <v>68.4</v>
      </c>
      <c r="Q12" s="43">
        <v>1</v>
      </c>
      <c r="R12" s="42">
        <v>335.5</v>
      </c>
      <c r="S12" s="10">
        <f>PRODUCT(R12*100/500)</f>
        <v>67.1</v>
      </c>
      <c r="T12" s="43">
        <v>1</v>
      </c>
      <c r="U12" s="43"/>
      <c r="V12" s="11">
        <f>SUM(F12+I12+L12+R12+O12)</f>
        <v>1681</v>
      </c>
      <c r="W12" s="88">
        <f>PRODUCT(V12/5*100/500)</f>
        <v>67.24</v>
      </c>
    </row>
    <row r="13" spans="1:23" ht="22.5" customHeight="1">
      <c r="A13" s="89">
        <f>SUM(A12,1)</f>
        <v>2</v>
      </c>
      <c r="B13" s="90" t="s">
        <v>41</v>
      </c>
      <c r="C13" s="91" t="s">
        <v>25</v>
      </c>
      <c r="D13" s="90" t="s">
        <v>110</v>
      </c>
      <c r="E13" s="92" t="s">
        <v>111</v>
      </c>
      <c r="F13" s="86">
        <v>344</v>
      </c>
      <c r="G13" s="10">
        <f>PRODUCT(F13*100/500)</f>
        <v>68.8</v>
      </c>
      <c r="H13" s="87">
        <v>1</v>
      </c>
      <c r="I13" s="86">
        <v>312</v>
      </c>
      <c r="J13" s="10">
        <f>PRODUCT(I13*100/500)</f>
        <v>62.4</v>
      </c>
      <c r="K13" s="87">
        <v>2</v>
      </c>
      <c r="L13" s="42">
        <v>328</v>
      </c>
      <c r="M13" s="10">
        <f>PRODUCT(L13*100/500)</f>
        <v>65.6</v>
      </c>
      <c r="N13" s="43">
        <v>2</v>
      </c>
      <c r="O13" s="42">
        <v>320</v>
      </c>
      <c r="P13" s="10">
        <f>PRODUCT(O13*100/500)</f>
        <v>64</v>
      </c>
      <c r="Q13" s="43">
        <v>2</v>
      </c>
      <c r="R13" s="42">
        <v>322</v>
      </c>
      <c r="S13" s="10">
        <f>PRODUCT(R13*100/500)</f>
        <v>64.4</v>
      </c>
      <c r="T13" s="43">
        <v>2</v>
      </c>
      <c r="U13" s="43"/>
      <c r="V13" s="11">
        <f>SUM(F13+I13+L13+R13+O13)</f>
        <v>1626</v>
      </c>
      <c r="W13" s="88">
        <f>PRODUCT(V13/5*100/500)</f>
        <v>65.04</v>
      </c>
    </row>
    <row r="14" spans="1:23" ht="22.5" customHeight="1">
      <c r="A14" s="89">
        <f>SUM(A13,1)</f>
        <v>3</v>
      </c>
      <c r="B14" s="95" t="s">
        <v>123</v>
      </c>
      <c r="C14" s="91" t="s">
        <v>124</v>
      </c>
      <c r="D14" s="95" t="s">
        <v>159</v>
      </c>
      <c r="E14" s="96" t="s">
        <v>126</v>
      </c>
      <c r="F14" s="86">
        <v>317.5</v>
      </c>
      <c r="G14" s="10">
        <f>PRODUCT(F14*100/500)</f>
        <v>63.5</v>
      </c>
      <c r="H14" s="87">
        <v>3</v>
      </c>
      <c r="I14" s="86">
        <v>287</v>
      </c>
      <c r="J14" s="10">
        <f>PRODUCT(I14*100/500)</f>
        <v>57.4</v>
      </c>
      <c r="K14" s="87">
        <v>3</v>
      </c>
      <c r="L14" s="42">
        <v>305.5</v>
      </c>
      <c r="M14" s="10">
        <f>PRODUCT(L14*100/500)</f>
        <v>61.1</v>
      </c>
      <c r="N14" s="43">
        <v>3</v>
      </c>
      <c r="O14" s="42">
        <v>296.5</v>
      </c>
      <c r="P14" s="10">
        <f>PRODUCT(O14*100/500)</f>
        <v>59.3</v>
      </c>
      <c r="Q14" s="43">
        <v>3</v>
      </c>
      <c r="R14" s="42">
        <v>300.5</v>
      </c>
      <c r="S14" s="10">
        <f>PRODUCT(R14*100/500)</f>
        <v>60.1</v>
      </c>
      <c r="T14" s="43">
        <v>3</v>
      </c>
      <c r="U14" s="43"/>
      <c r="V14" s="11">
        <f>SUM(F14+I14+L14+R14+O14)</f>
        <v>1507</v>
      </c>
      <c r="W14" s="88">
        <f>PRODUCT(V14/5*100/500)</f>
        <v>60.279999999999994</v>
      </c>
    </row>
    <row r="15" spans="1:24" ht="22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17" ht="22.5" customHeight="1">
      <c r="A16" s="12"/>
      <c r="J16" s="4"/>
      <c r="K16" s="4"/>
      <c r="L16" s="4"/>
      <c r="M16" s="4"/>
      <c r="N16" s="4"/>
      <c r="O16" s="7" t="s">
        <v>9</v>
      </c>
      <c r="P16" s="67" t="s">
        <v>58</v>
      </c>
      <c r="Q16" s="7"/>
    </row>
    <row r="17" spans="1:17" ht="22.5" customHeight="1">
      <c r="A17" s="22"/>
      <c r="I17" s="22"/>
      <c r="O17" s="7" t="s">
        <v>9</v>
      </c>
      <c r="P17" s="67" t="s">
        <v>5</v>
      </c>
      <c r="Q17" s="22"/>
    </row>
    <row r="18" spans="15:17" ht="22.5" customHeight="1">
      <c r="O18" s="7" t="s">
        <v>9</v>
      </c>
      <c r="P18" s="67" t="s">
        <v>6</v>
      </c>
      <c r="Q18" s="22"/>
    </row>
    <row r="19" spans="3:17" ht="22.5" customHeight="1">
      <c r="C19" s="1"/>
      <c r="O19" s="7" t="s">
        <v>9</v>
      </c>
      <c r="P19" s="67" t="s">
        <v>3</v>
      </c>
      <c r="Q19" s="7"/>
    </row>
    <row r="20" spans="3:17" ht="22.5" customHeight="1" thickBot="1">
      <c r="C20" s="1"/>
      <c r="O20" s="7" t="s">
        <v>9</v>
      </c>
      <c r="P20" s="67" t="s">
        <v>15</v>
      </c>
      <c r="Q20" s="7"/>
    </row>
    <row r="21" spans="1:23" ht="22.5" customHeight="1" thickBot="1">
      <c r="A21" s="157" t="s">
        <v>10</v>
      </c>
      <c r="B21" s="159" t="s">
        <v>1</v>
      </c>
      <c r="C21" s="167" t="s">
        <v>4</v>
      </c>
      <c r="D21" s="163" t="s">
        <v>0</v>
      </c>
      <c r="E21" s="165" t="s">
        <v>2</v>
      </c>
      <c r="F21" s="169" t="s">
        <v>13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  <c r="U21" s="19"/>
      <c r="V21" s="165" t="s">
        <v>8</v>
      </c>
      <c r="W21" s="172" t="s">
        <v>7</v>
      </c>
    </row>
    <row r="22" spans="1:23" ht="22.5" customHeight="1" thickBot="1">
      <c r="A22" s="158"/>
      <c r="B22" s="160"/>
      <c r="C22" s="168"/>
      <c r="D22" s="164"/>
      <c r="E22" s="166"/>
      <c r="F22" s="8" t="s">
        <v>58</v>
      </c>
      <c r="G22" s="9" t="s">
        <v>7</v>
      </c>
      <c r="H22" s="13" t="s">
        <v>11</v>
      </c>
      <c r="I22" s="8" t="s">
        <v>5</v>
      </c>
      <c r="J22" s="9" t="s">
        <v>7</v>
      </c>
      <c r="K22" s="13" t="s">
        <v>11</v>
      </c>
      <c r="L22" s="9" t="s">
        <v>6</v>
      </c>
      <c r="M22" s="9" t="s">
        <v>7</v>
      </c>
      <c r="N22" s="13" t="s">
        <v>11</v>
      </c>
      <c r="O22" s="9" t="s">
        <v>3</v>
      </c>
      <c r="P22" s="9" t="s">
        <v>7</v>
      </c>
      <c r="Q22" s="13" t="s">
        <v>11</v>
      </c>
      <c r="R22" s="9" t="s">
        <v>15</v>
      </c>
      <c r="S22" s="9" t="s">
        <v>7</v>
      </c>
      <c r="T22" s="13" t="s">
        <v>11</v>
      </c>
      <c r="U22" s="20" t="s">
        <v>14</v>
      </c>
      <c r="V22" s="166"/>
      <c r="W22" s="173"/>
    </row>
    <row r="23" spans="1:23" ht="22.5" customHeight="1">
      <c r="A23" s="23" t="s">
        <v>282</v>
      </c>
      <c r="B23" s="4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2.5" customHeight="1">
      <c r="A24" s="89">
        <v>1</v>
      </c>
      <c r="B24" s="93" t="s">
        <v>130</v>
      </c>
      <c r="C24" s="91" t="s">
        <v>23</v>
      </c>
      <c r="D24" s="93" t="s">
        <v>158</v>
      </c>
      <c r="E24" s="94" t="s">
        <v>130</v>
      </c>
      <c r="F24" s="86"/>
      <c r="G24" s="10">
        <f>PRODUCT(F24*100/400)</f>
        <v>0</v>
      </c>
      <c r="H24" s="87"/>
      <c r="I24" s="86">
        <v>289.5</v>
      </c>
      <c r="J24" s="10">
        <f>PRODUCT(I24*100/400)</f>
        <v>72.375</v>
      </c>
      <c r="K24" s="87">
        <v>1</v>
      </c>
      <c r="L24" s="42">
        <v>288.5</v>
      </c>
      <c r="M24" s="10">
        <f>PRODUCT(L24*100/400)</f>
        <v>72.125</v>
      </c>
      <c r="N24" s="43">
        <v>1</v>
      </c>
      <c r="O24" s="42"/>
      <c r="P24" s="10">
        <f>PRODUCT(O24*100/400)</f>
        <v>0</v>
      </c>
      <c r="Q24" s="43"/>
      <c r="R24" s="42">
        <v>289.5</v>
      </c>
      <c r="S24" s="10">
        <f>PRODUCT(R24*100/400)</f>
        <v>72.375</v>
      </c>
      <c r="T24" s="43">
        <v>1</v>
      </c>
      <c r="U24" s="43"/>
      <c r="V24" s="11">
        <f>SUM(F24+I24+L24+R24+O24)</f>
        <v>867.5</v>
      </c>
      <c r="W24" s="88">
        <f>PRODUCT(V24/3*100/400)</f>
        <v>72.29166666666667</v>
      </c>
    </row>
    <row r="25" spans="1:23" ht="22.5" customHeight="1">
      <c r="A25" s="89">
        <f>SUM(A24,1)</f>
        <v>2</v>
      </c>
      <c r="B25" s="90" t="s">
        <v>41</v>
      </c>
      <c r="C25" s="91" t="s">
        <v>25</v>
      </c>
      <c r="D25" s="90" t="s">
        <v>110</v>
      </c>
      <c r="E25" s="92" t="s">
        <v>111</v>
      </c>
      <c r="F25" s="86"/>
      <c r="G25" s="10">
        <f>PRODUCT(F25*100/400)</f>
        <v>0</v>
      </c>
      <c r="H25" s="87"/>
      <c r="I25" s="86">
        <v>274.5</v>
      </c>
      <c r="J25" s="10">
        <f>PRODUCT(I25*100/400)</f>
        <v>68.625</v>
      </c>
      <c r="K25" s="87">
        <v>3</v>
      </c>
      <c r="L25" s="42">
        <v>271.5</v>
      </c>
      <c r="M25" s="10">
        <f>PRODUCT(L25*100/400)</f>
        <v>67.875</v>
      </c>
      <c r="N25" s="43">
        <v>2</v>
      </c>
      <c r="O25" s="42"/>
      <c r="P25" s="10">
        <f>PRODUCT(O25*100/400)</f>
        <v>0</v>
      </c>
      <c r="Q25" s="43"/>
      <c r="R25" s="42">
        <v>271.8</v>
      </c>
      <c r="S25" s="10">
        <f>PRODUCT(R25*100/400)</f>
        <v>67.95</v>
      </c>
      <c r="T25" s="43">
        <v>2</v>
      </c>
      <c r="U25" s="43"/>
      <c r="V25" s="11">
        <f>SUM(F25+I25+L25+R25+O25)</f>
        <v>817.8</v>
      </c>
      <c r="W25" s="88">
        <f>PRODUCT(V25/3*100/400)</f>
        <v>68.14999999999999</v>
      </c>
    </row>
    <row r="26" spans="1:23" ht="22.5" customHeight="1">
      <c r="A26" s="89">
        <f>SUM(A25,1)</f>
        <v>3</v>
      </c>
      <c r="B26" s="95" t="s">
        <v>123</v>
      </c>
      <c r="C26" s="91" t="s">
        <v>124</v>
      </c>
      <c r="D26" s="95" t="s">
        <v>159</v>
      </c>
      <c r="E26" s="96" t="s">
        <v>126</v>
      </c>
      <c r="F26" s="86"/>
      <c r="G26" s="10">
        <f>PRODUCT(F26*100/400)</f>
        <v>0</v>
      </c>
      <c r="H26" s="87"/>
      <c r="I26" s="86">
        <v>275.5</v>
      </c>
      <c r="J26" s="10">
        <f>PRODUCT(I26*100/400)</f>
        <v>68.875</v>
      </c>
      <c r="K26" s="87">
        <v>2</v>
      </c>
      <c r="L26" s="42">
        <v>260.5</v>
      </c>
      <c r="M26" s="10">
        <f>PRODUCT(L26*100/400)</f>
        <v>65.125</v>
      </c>
      <c r="N26" s="43">
        <v>3</v>
      </c>
      <c r="O26" s="42"/>
      <c r="P26" s="10">
        <f>PRODUCT(O26*100/400)</f>
        <v>0</v>
      </c>
      <c r="Q26" s="43"/>
      <c r="R26" s="42">
        <v>267</v>
      </c>
      <c r="S26" s="10">
        <f>PRODUCT(R26*100/400)</f>
        <v>66.75</v>
      </c>
      <c r="T26" s="43">
        <v>3</v>
      </c>
      <c r="U26" s="43"/>
      <c r="V26" s="11">
        <f>SUM(F26+I26+L26+R26+O26)</f>
        <v>803</v>
      </c>
      <c r="W26" s="88">
        <f>PRODUCT(V26/3*100/400)</f>
        <v>66.91666666666667</v>
      </c>
    </row>
    <row r="27" ht="22.5" customHeight="1"/>
    <row r="28" ht="22.5" customHeight="1"/>
    <row r="29" spans="1:24" ht="22.5" customHeight="1">
      <c r="A29" s="66"/>
      <c r="B29" s="22" t="s">
        <v>156</v>
      </c>
      <c r="C29" s="1"/>
      <c r="D29" s="30"/>
      <c r="J29" s="22" t="s">
        <v>16</v>
      </c>
      <c r="S29" s="66"/>
      <c r="T29" s="66"/>
      <c r="U29" s="66"/>
      <c r="V29" s="66"/>
      <c r="W29" s="66"/>
      <c r="X29" s="66"/>
    </row>
    <row r="30" ht="22.5" customHeight="1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</sheetData>
  <sheetProtection/>
  <mergeCells count="18">
    <mergeCell ref="V9:V10"/>
    <mergeCell ref="W9:W10"/>
    <mergeCell ref="A21:A22"/>
    <mergeCell ref="B21:B22"/>
    <mergeCell ref="C21:C22"/>
    <mergeCell ref="D21:D22"/>
    <mergeCell ref="E21:E22"/>
    <mergeCell ref="F21:T21"/>
    <mergeCell ref="V21:V22"/>
    <mergeCell ref="W21:W22"/>
    <mergeCell ref="A1:N1"/>
    <mergeCell ref="D2:H2"/>
    <mergeCell ref="A9:A10"/>
    <mergeCell ref="B9:B10"/>
    <mergeCell ref="C9:C10"/>
    <mergeCell ref="D9:D10"/>
    <mergeCell ref="E9:E10"/>
    <mergeCell ref="F9:T9"/>
  </mergeCells>
  <printOptions/>
  <pageMargins left="0" right="0" top="0.5905511811023623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6"/>
  <sheetViews>
    <sheetView zoomScale="90" zoomScaleNormal="90" zoomScalePageLayoutView="0" workbookViewId="0" topLeftCell="A1">
      <selection activeCell="Q6" sqref="Q6"/>
    </sheetView>
  </sheetViews>
  <sheetFormatPr defaultColWidth="9.140625" defaultRowHeight="12.75"/>
  <cols>
    <col min="1" max="1" width="6.57421875" style="1" customWidth="1"/>
    <col min="2" max="2" width="19.8515625" style="1" customWidth="1"/>
    <col min="3" max="3" width="7.00390625" style="30" customWidth="1"/>
    <col min="4" max="4" width="17.57421875" style="1" customWidth="1"/>
    <col min="5" max="5" width="14.421875" style="1" customWidth="1"/>
    <col min="6" max="7" width="7.7109375" style="1" customWidth="1"/>
    <col min="8" max="8" width="5.57421875" style="1" customWidth="1"/>
    <col min="9" max="10" width="7.7109375" style="1" customWidth="1"/>
    <col min="11" max="11" width="5.57421875" style="1" customWidth="1"/>
    <col min="12" max="13" width="7.7109375" style="1" customWidth="1"/>
    <col min="14" max="14" width="5.7109375" style="1" customWidth="1"/>
    <col min="15" max="16" width="7.7109375" style="1" customWidth="1"/>
    <col min="17" max="17" width="6.140625" style="1" customWidth="1"/>
    <col min="18" max="18" width="7.57421875" style="1" customWidth="1"/>
    <col min="19" max="19" width="8.00390625" style="1" customWidth="1"/>
    <col min="20" max="20" width="5.7109375" style="1" customWidth="1"/>
    <col min="21" max="21" width="5.28125" style="1" customWidth="1"/>
    <col min="22" max="22" width="9.140625" style="1" customWidth="1"/>
    <col min="23" max="23" width="10.7109375" style="1" customWidth="1"/>
    <col min="24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14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</row>
    <row r="3" spans="1:24" ht="22.5" customHeight="1">
      <c r="A3" s="5"/>
      <c r="B3" s="5"/>
      <c r="C3" s="5"/>
      <c r="D3" s="5"/>
      <c r="E3" s="5"/>
      <c r="F3" s="5"/>
      <c r="G3" s="5"/>
      <c r="H3" s="5"/>
      <c r="I3" s="7"/>
      <c r="S3" s="22"/>
      <c r="X3" s="22"/>
    </row>
    <row r="4" spans="1:24" ht="22.5" customHeight="1">
      <c r="A4" s="5"/>
      <c r="B4" s="5"/>
      <c r="D4" s="5"/>
      <c r="E4" s="5"/>
      <c r="F4" s="5"/>
      <c r="G4" s="5"/>
      <c r="I4" s="7"/>
      <c r="O4" s="7" t="s">
        <v>9</v>
      </c>
      <c r="P4" s="40" t="s">
        <v>58</v>
      </c>
      <c r="Q4" s="7" t="s">
        <v>157</v>
      </c>
      <c r="R4" s="7"/>
      <c r="X4" s="22"/>
    </row>
    <row r="5" spans="1:24" ht="22.5" customHeight="1">
      <c r="A5" s="5"/>
      <c r="B5" s="5"/>
      <c r="C5" s="28"/>
      <c r="D5" s="5"/>
      <c r="F5" s="5"/>
      <c r="G5" s="5"/>
      <c r="H5" s="7"/>
      <c r="I5" s="7"/>
      <c r="O5" s="7" t="s">
        <v>9</v>
      </c>
      <c r="P5" s="31" t="s">
        <v>5</v>
      </c>
      <c r="Q5" s="22" t="s">
        <v>59</v>
      </c>
      <c r="R5" s="7"/>
      <c r="X5" s="22"/>
    </row>
    <row r="6" spans="1:18" ht="22.5" customHeight="1">
      <c r="A6" s="5"/>
      <c r="B6" s="5"/>
      <c r="C6" s="28"/>
      <c r="D6" s="5"/>
      <c r="E6" s="5"/>
      <c r="F6" s="5"/>
      <c r="G6" s="5"/>
      <c r="H6" s="7"/>
      <c r="I6" s="7"/>
      <c r="J6" s="7"/>
      <c r="O6" s="7" t="s">
        <v>9</v>
      </c>
      <c r="P6" s="31" t="s">
        <v>6</v>
      </c>
      <c r="Q6" s="7" t="s">
        <v>109</v>
      </c>
      <c r="R6" s="7"/>
    </row>
    <row r="7" spans="1:19" ht="22.5" customHeight="1">
      <c r="A7" s="5"/>
      <c r="B7" s="5"/>
      <c r="C7" s="28"/>
      <c r="D7" s="5"/>
      <c r="E7" s="5"/>
      <c r="F7" s="5"/>
      <c r="G7" s="5"/>
      <c r="H7" s="5"/>
      <c r="I7" s="7"/>
      <c r="O7" s="7" t="s">
        <v>9</v>
      </c>
      <c r="P7" s="31" t="s">
        <v>3</v>
      </c>
      <c r="Q7" s="22" t="s">
        <v>61</v>
      </c>
      <c r="R7" s="7"/>
      <c r="S7" s="22"/>
    </row>
    <row r="8" spans="1:19" ht="22.5" customHeight="1" thickBot="1">
      <c r="A8"/>
      <c r="B8"/>
      <c r="C8" s="24"/>
      <c r="D8"/>
      <c r="E8"/>
      <c r="F8" s="4"/>
      <c r="G8" s="4"/>
      <c r="H8"/>
      <c r="I8" s="7"/>
      <c r="O8" s="7" t="s">
        <v>9</v>
      </c>
      <c r="P8" s="31" t="s">
        <v>15</v>
      </c>
      <c r="Q8" s="22" t="s">
        <v>113</v>
      </c>
      <c r="R8" s="7"/>
      <c r="S8" s="7"/>
    </row>
    <row r="9" spans="1:23" ht="22.5" customHeight="1" thickBot="1">
      <c r="A9" s="157" t="s">
        <v>10</v>
      </c>
      <c r="B9" s="159" t="s">
        <v>1</v>
      </c>
      <c r="C9" s="167" t="s">
        <v>4</v>
      </c>
      <c r="D9" s="163" t="s">
        <v>0</v>
      </c>
      <c r="E9" s="165" t="s">
        <v>2</v>
      </c>
      <c r="F9" s="169" t="s">
        <v>13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19"/>
      <c r="V9" s="165" t="s">
        <v>8</v>
      </c>
      <c r="W9" s="172" t="s">
        <v>7</v>
      </c>
    </row>
    <row r="10" spans="1:23" ht="22.5" customHeight="1" thickBot="1">
      <c r="A10" s="158"/>
      <c r="B10" s="160"/>
      <c r="C10" s="168"/>
      <c r="D10" s="164"/>
      <c r="E10" s="166"/>
      <c r="F10" s="8" t="s">
        <v>58</v>
      </c>
      <c r="G10" s="9" t="s">
        <v>7</v>
      </c>
      <c r="H10" s="13" t="s">
        <v>11</v>
      </c>
      <c r="I10" s="8" t="s">
        <v>5</v>
      </c>
      <c r="J10" s="9" t="s">
        <v>7</v>
      </c>
      <c r="K10" s="13" t="s">
        <v>11</v>
      </c>
      <c r="L10" s="9" t="s">
        <v>6</v>
      </c>
      <c r="M10" s="9" t="s">
        <v>7</v>
      </c>
      <c r="N10" s="13" t="s">
        <v>11</v>
      </c>
      <c r="O10" s="9" t="s">
        <v>3</v>
      </c>
      <c r="P10" s="9" t="s">
        <v>7</v>
      </c>
      <c r="Q10" s="13" t="s">
        <v>11</v>
      </c>
      <c r="R10" s="9" t="s">
        <v>15</v>
      </c>
      <c r="S10" s="9" t="s">
        <v>7</v>
      </c>
      <c r="T10" s="13" t="s">
        <v>11</v>
      </c>
      <c r="U10" s="20" t="s">
        <v>14</v>
      </c>
      <c r="V10" s="166"/>
      <c r="W10" s="173"/>
    </row>
    <row r="11" spans="1:23" ht="22.5" customHeight="1">
      <c r="A11" s="23" t="s">
        <v>122</v>
      </c>
      <c r="B11" s="4"/>
      <c r="C11" s="2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9.5" customHeight="1">
      <c r="A12" s="89">
        <v>1</v>
      </c>
      <c r="B12" s="76" t="s">
        <v>40</v>
      </c>
      <c r="C12" s="77" t="s">
        <v>22</v>
      </c>
      <c r="D12" s="78" t="s">
        <v>90</v>
      </c>
      <c r="E12" s="79" t="s">
        <v>42</v>
      </c>
      <c r="F12" s="86">
        <v>263</v>
      </c>
      <c r="G12" s="10">
        <f aca="true" t="shared" si="0" ref="G12:G32">PRODUCT(F12*100/380)</f>
        <v>69.21052631578948</v>
      </c>
      <c r="H12" s="87">
        <v>1</v>
      </c>
      <c r="I12" s="86">
        <v>264</v>
      </c>
      <c r="J12" s="10">
        <f aca="true" t="shared" si="1" ref="J12:J32">PRODUCT(I12*100/380)</f>
        <v>69.47368421052632</v>
      </c>
      <c r="K12" s="87">
        <v>1</v>
      </c>
      <c r="L12" s="42">
        <v>259.5</v>
      </c>
      <c r="M12" s="10">
        <f aca="true" t="shared" si="2" ref="M12:M32">PRODUCT(L12*100/380)</f>
        <v>68.28947368421052</v>
      </c>
      <c r="N12" s="43">
        <v>1</v>
      </c>
      <c r="O12" s="42">
        <v>261.5</v>
      </c>
      <c r="P12" s="10">
        <f aca="true" t="shared" si="3" ref="P12:P32">PRODUCT(O12*100/380)</f>
        <v>68.8157894736842</v>
      </c>
      <c r="Q12" s="43">
        <v>1</v>
      </c>
      <c r="R12" s="42">
        <v>257</v>
      </c>
      <c r="S12" s="10">
        <f aca="true" t="shared" si="4" ref="S12:S32">PRODUCT(R12*100/380)</f>
        <v>67.63157894736842</v>
      </c>
      <c r="T12" s="43">
        <v>3</v>
      </c>
      <c r="U12" s="43"/>
      <c r="V12" s="11">
        <f aca="true" t="shared" si="5" ref="V12:V32">SUM(F12+I12+L12+R12+O12)</f>
        <v>1305</v>
      </c>
      <c r="W12" s="88">
        <f aca="true" t="shared" si="6" ref="W12:W32">PRODUCT(V12/5*100/380)</f>
        <v>68.6842105263158</v>
      </c>
    </row>
    <row r="13" spans="1:23" ht="19.5" customHeight="1">
      <c r="A13" s="89">
        <f aca="true" t="shared" si="7" ref="A13:A32">SUM(A12,1)</f>
        <v>2</v>
      </c>
      <c r="B13" s="74" t="s">
        <v>127</v>
      </c>
      <c r="C13" s="70" t="s">
        <v>23</v>
      </c>
      <c r="D13" s="72" t="s">
        <v>153</v>
      </c>
      <c r="E13" s="73" t="s">
        <v>129</v>
      </c>
      <c r="F13" s="86">
        <v>250.5</v>
      </c>
      <c r="G13" s="10">
        <f t="shared" si="0"/>
        <v>65.92105263157895</v>
      </c>
      <c r="H13" s="87">
        <v>4</v>
      </c>
      <c r="I13" s="86">
        <v>259.5</v>
      </c>
      <c r="J13" s="10">
        <f t="shared" si="1"/>
        <v>68.28947368421052</v>
      </c>
      <c r="K13" s="87">
        <v>3</v>
      </c>
      <c r="L13" s="42">
        <v>251</v>
      </c>
      <c r="M13" s="10">
        <f t="shared" si="2"/>
        <v>66.05263157894737</v>
      </c>
      <c r="N13" s="43">
        <v>5</v>
      </c>
      <c r="O13" s="42">
        <v>254</v>
      </c>
      <c r="P13" s="10">
        <f t="shared" si="3"/>
        <v>66.84210526315789</v>
      </c>
      <c r="Q13" s="43">
        <v>6</v>
      </c>
      <c r="R13" s="42">
        <v>263.5</v>
      </c>
      <c r="S13" s="10">
        <f t="shared" si="4"/>
        <v>69.34210526315789</v>
      </c>
      <c r="T13" s="43">
        <v>1</v>
      </c>
      <c r="U13" s="43"/>
      <c r="V13" s="11">
        <f t="shared" si="5"/>
        <v>1278.5</v>
      </c>
      <c r="W13" s="88">
        <f t="shared" si="6"/>
        <v>67.28947368421052</v>
      </c>
    </row>
    <row r="14" spans="1:23" ht="19.5" customHeight="1">
      <c r="A14" s="89">
        <f t="shared" si="7"/>
        <v>3</v>
      </c>
      <c r="B14" s="68" t="s">
        <v>101</v>
      </c>
      <c r="C14" s="70" t="s">
        <v>23</v>
      </c>
      <c r="D14" s="68" t="s">
        <v>102</v>
      </c>
      <c r="E14" s="124" t="s">
        <v>103</v>
      </c>
      <c r="F14" s="86">
        <v>248.5</v>
      </c>
      <c r="G14" s="10">
        <f t="shared" si="0"/>
        <v>65.39473684210526</v>
      </c>
      <c r="H14" s="87">
        <v>6</v>
      </c>
      <c r="I14" s="86">
        <v>259</v>
      </c>
      <c r="J14" s="10">
        <f t="shared" si="1"/>
        <v>68.15789473684211</v>
      </c>
      <c r="K14" s="87">
        <v>4</v>
      </c>
      <c r="L14" s="42">
        <v>254.5</v>
      </c>
      <c r="M14" s="10">
        <f t="shared" si="2"/>
        <v>66.97368421052632</v>
      </c>
      <c r="N14" s="43">
        <v>3</v>
      </c>
      <c r="O14" s="42">
        <v>255</v>
      </c>
      <c r="P14" s="10">
        <f t="shared" si="3"/>
        <v>67.10526315789474</v>
      </c>
      <c r="Q14" s="43">
        <v>5</v>
      </c>
      <c r="R14" s="42">
        <v>248</v>
      </c>
      <c r="S14" s="10">
        <f t="shared" si="4"/>
        <v>65.26315789473684</v>
      </c>
      <c r="T14" s="43">
        <v>8</v>
      </c>
      <c r="U14" s="43"/>
      <c r="V14" s="11">
        <f t="shared" si="5"/>
        <v>1265</v>
      </c>
      <c r="W14" s="88">
        <f t="shared" si="6"/>
        <v>66.57894736842105</v>
      </c>
    </row>
    <row r="15" spans="1:23" ht="19.5" customHeight="1">
      <c r="A15" s="89">
        <f t="shared" si="7"/>
        <v>4</v>
      </c>
      <c r="B15" s="84" t="s">
        <v>40</v>
      </c>
      <c r="C15" s="70" t="s">
        <v>22</v>
      </c>
      <c r="D15" s="84" t="s">
        <v>154</v>
      </c>
      <c r="E15" s="71" t="s">
        <v>155</v>
      </c>
      <c r="F15" s="86">
        <v>250</v>
      </c>
      <c r="G15" s="10">
        <f t="shared" si="0"/>
        <v>65.78947368421052</v>
      </c>
      <c r="H15" s="87">
        <v>5</v>
      </c>
      <c r="I15" s="86">
        <v>258.5</v>
      </c>
      <c r="J15" s="10">
        <f t="shared" si="1"/>
        <v>68.02631578947368</v>
      </c>
      <c r="K15" s="87">
        <v>5</v>
      </c>
      <c r="L15" s="42">
        <v>244</v>
      </c>
      <c r="M15" s="10">
        <f t="shared" si="2"/>
        <v>64.21052631578948</v>
      </c>
      <c r="N15" s="43">
        <v>10</v>
      </c>
      <c r="O15" s="42">
        <v>246</v>
      </c>
      <c r="P15" s="10">
        <f t="shared" si="3"/>
        <v>64.73684210526316</v>
      </c>
      <c r="Q15" s="43">
        <v>10</v>
      </c>
      <c r="R15" s="42">
        <v>263</v>
      </c>
      <c r="S15" s="10">
        <f t="shared" si="4"/>
        <v>69.21052631578948</v>
      </c>
      <c r="T15" s="43">
        <v>2</v>
      </c>
      <c r="U15" s="43"/>
      <c r="V15" s="11">
        <f t="shared" si="5"/>
        <v>1261.5</v>
      </c>
      <c r="W15" s="88">
        <f t="shared" si="6"/>
        <v>66.39473684210526</v>
      </c>
    </row>
    <row r="16" spans="1:23" ht="19.5" customHeight="1">
      <c r="A16" s="89">
        <f t="shared" si="7"/>
        <v>5</v>
      </c>
      <c r="B16" s="68" t="s">
        <v>86</v>
      </c>
      <c r="C16" s="69" t="s">
        <v>64</v>
      </c>
      <c r="D16" s="68" t="s">
        <v>87</v>
      </c>
      <c r="E16" s="71" t="s">
        <v>82</v>
      </c>
      <c r="F16" s="86">
        <v>251</v>
      </c>
      <c r="G16" s="10">
        <f t="shared" si="0"/>
        <v>66.05263157894737</v>
      </c>
      <c r="H16" s="87">
        <v>3</v>
      </c>
      <c r="I16" s="86">
        <v>253</v>
      </c>
      <c r="J16" s="10">
        <f t="shared" si="1"/>
        <v>66.57894736842105</v>
      </c>
      <c r="K16" s="87">
        <v>7</v>
      </c>
      <c r="L16" s="42">
        <v>253</v>
      </c>
      <c r="M16" s="10">
        <f t="shared" si="2"/>
        <v>66.57894736842105</v>
      </c>
      <c r="N16" s="43">
        <v>4</v>
      </c>
      <c r="O16" s="42">
        <v>246.5</v>
      </c>
      <c r="P16" s="10">
        <f t="shared" si="3"/>
        <v>64.86842105263158</v>
      </c>
      <c r="Q16" s="43">
        <v>8</v>
      </c>
      <c r="R16" s="42">
        <v>257</v>
      </c>
      <c r="S16" s="10">
        <f t="shared" si="4"/>
        <v>67.63157894736842</v>
      </c>
      <c r="T16" s="43">
        <v>3</v>
      </c>
      <c r="U16" s="43"/>
      <c r="V16" s="11">
        <f t="shared" si="5"/>
        <v>1260.5</v>
      </c>
      <c r="W16" s="88">
        <f t="shared" si="6"/>
        <v>66.34210526315789</v>
      </c>
    </row>
    <row r="17" spans="1:23" ht="19.5" customHeight="1">
      <c r="A17" s="89">
        <f t="shared" si="7"/>
        <v>6</v>
      </c>
      <c r="B17" s="68" t="s">
        <v>130</v>
      </c>
      <c r="C17" s="70" t="s">
        <v>23</v>
      </c>
      <c r="D17" s="68" t="s">
        <v>131</v>
      </c>
      <c r="E17" s="75" t="s">
        <v>130</v>
      </c>
      <c r="F17" s="86">
        <v>246.5</v>
      </c>
      <c r="G17" s="10">
        <f t="shared" si="0"/>
        <v>64.86842105263158</v>
      </c>
      <c r="H17" s="87">
        <v>8</v>
      </c>
      <c r="I17" s="86">
        <v>261</v>
      </c>
      <c r="J17" s="10">
        <f t="shared" si="1"/>
        <v>68.6842105263158</v>
      </c>
      <c r="K17" s="87">
        <v>2</v>
      </c>
      <c r="L17" s="42">
        <v>255.5</v>
      </c>
      <c r="M17" s="10">
        <f t="shared" si="2"/>
        <v>67.23684210526316</v>
      </c>
      <c r="N17" s="43">
        <v>2</v>
      </c>
      <c r="O17" s="42">
        <v>255.5</v>
      </c>
      <c r="P17" s="10">
        <f t="shared" si="3"/>
        <v>67.23684210526316</v>
      </c>
      <c r="Q17" s="43">
        <v>3</v>
      </c>
      <c r="R17" s="42">
        <v>240.5</v>
      </c>
      <c r="S17" s="10">
        <f t="shared" si="4"/>
        <v>63.28947368421053</v>
      </c>
      <c r="T17" s="43">
        <v>13</v>
      </c>
      <c r="U17" s="43"/>
      <c r="V17" s="11">
        <f t="shared" si="5"/>
        <v>1259</v>
      </c>
      <c r="W17" s="88">
        <f t="shared" si="6"/>
        <v>66.26315789473684</v>
      </c>
    </row>
    <row r="18" spans="1:23" ht="19.5" customHeight="1">
      <c r="A18" s="89">
        <f t="shared" si="7"/>
        <v>7</v>
      </c>
      <c r="B18" s="72" t="s">
        <v>141</v>
      </c>
      <c r="C18" s="70" t="s">
        <v>124</v>
      </c>
      <c r="D18" s="72" t="s">
        <v>142</v>
      </c>
      <c r="E18" s="73" t="s">
        <v>143</v>
      </c>
      <c r="F18" s="86">
        <v>248.5</v>
      </c>
      <c r="G18" s="10">
        <f t="shared" si="0"/>
        <v>65.39473684210526</v>
      </c>
      <c r="H18" s="87">
        <v>6</v>
      </c>
      <c r="I18" s="86">
        <v>252.5</v>
      </c>
      <c r="J18" s="10">
        <f t="shared" si="1"/>
        <v>66.44736842105263</v>
      </c>
      <c r="K18" s="87">
        <v>8</v>
      </c>
      <c r="L18" s="42">
        <v>246.5</v>
      </c>
      <c r="M18" s="10">
        <f t="shared" si="2"/>
        <v>64.86842105263158</v>
      </c>
      <c r="N18" s="43">
        <v>7</v>
      </c>
      <c r="O18" s="42">
        <v>255.5</v>
      </c>
      <c r="P18" s="10">
        <f t="shared" si="3"/>
        <v>67.23684210526316</v>
      </c>
      <c r="Q18" s="43">
        <v>3</v>
      </c>
      <c r="R18" s="42">
        <v>247.5</v>
      </c>
      <c r="S18" s="10">
        <f t="shared" si="4"/>
        <v>65.13157894736842</v>
      </c>
      <c r="T18" s="43">
        <v>9</v>
      </c>
      <c r="U18" s="43"/>
      <c r="V18" s="11">
        <f t="shared" si="5"/>
        <v>1250.5</v>
      </c>
      <c r="W18" s="88">
        <f t="shared" si="6"/>
        <v>65.8157894736842</v>
      </c>
    </row>
    <row r="19" spans="1:23" ht="19.5" customHeight="1">
      <c r="A19" s="89">
        <f t="shared" si="7"/>
        <v>8</v>
      </c>
      <c r="B19" s="84" t="s">
        <v>99</v>
      </c>
      <c r="C19" s="70" t="s">
        <v>25</v>
      </c>
      <c r="D19" s="84" t="s">
        <v>100</v>
      </c>
      <c r="E19" s="71" t="s">
        <v>27</v>
      </c>
      <c r="F19" s="86">
        <v>242.5</v>
      </c>
      <c r="G19" s="10">
        <f t="shared" si="0"/>
        <v>63.81578947368421</v>
      </c>
      <c r="H19" s="87">
        <v>9</v>
      </c>
      <c r="I19" s="86">
        <v>256</v>
      </c>
      <c r="J19" s="10">
        <f t="shared" si="1"/>
        <v>67.36842105263158</v>
      </c>
      <c r="K19" s="87">
        <v>6</v>
      </c>
      <c r="L19" s="42">
        <v>243</v>
      </c>
      <c r="M19" s="10">
        <f t="shared" si="2"/>
        <v>63.94736842105263</v>
      </c>
      <c r="N19" s="43">
        <v>11</v>
      </c>
      <c r="O19" s="42">
        <v>257</v>
      </c>
      <c r="P19" s="10">
        <f t="shared" si="3"/>
        <v>67.63157894736842</v>
      </c>
      <c r="Q19" s="43">
        <v>2</v>
      </c>
      <c r="R19" s="42">
        <v>246.5</v>
      </c>
      <c r="S19" s="10">
        <f t="shared" si="4"/>
        <v>64.86842105263158</v>
      </c>
      <c r="T19" s="43">
        <v>10</v>
      </c>
      <c r="U19" s="43"/>
      <c r="V19" s="11">
        <f t="shared" si="5"/>
        <v>1245</v>
      </c>
      <c r="W19" s="88">
        <f t="shared" si="6"/>
        <v>65.52631578947368</v>
      </c>
    </row>
    <row r="20" spans="1:23" ht="19.5" customHeight="1">
      <c r="A20" s="89">
        <f t="shared" si="7"/>
        <v>9</v>
      </c>
      <c r="B20" s="72" t="s">
        <v>123</v>
      </c>
      <c r="C20" s="70" t="s">
        <v>124</v>
      </c>
      <c r="D20" s="72" t="s">
        <v>151</v>
      </c>
      <c r="E20" s="73" t="s">
        <v>152</v>
      </c>
      <c r="F20" s="86">
        <v>252</v>
      </c>
      <c r="G20" s="10">
        <f t="shared" si="0"/>
        <v>66.3157894736842</v>
      </c>
      <c r="H20" s="87">
        <v>2</v>
      </c>
      <c r="I20" s="86">
        <v>249</v>
      </c>
      <c r="J20" s="10">
        <f t="shared" si="1"/>
        <v>65.52631578947368</v>
      </c>
      <c r="K20" s="87">
        <v>11</v>
      </c>
      <c r="L20" s="42">
        <v>237.5</v>
      </c>
      <c r="M20" s="10">
        <f t="shared" si="2"/>
        <v>62.5</v>
      </c>
      <c r="N20" s="43">
        <v>17</v>
      </c>
      <c r="O20" s="42">
        <v>240.5</v>
      </c>
      <c r="P20" s="10">
        <f t="shared" si="3"/>
        <v>63.28947368421053</v>
      </c>
      <c r="Q20" s="43">
        <v>14</v>
      </c>
      <c r="R20" s="42">
        <v>252.5</v>
      </c>
      <c r="S20" s="10">
        <f t="shared" si="4"/>
        <v>66.44736842105263</v>
      </c>
      <c r="T20" s="43">
        <v>6</v>
      </c>
      <c r="U20" s="43"/>
      <c r="V20" s="11">
        <f t="shared" si="5"/>
        <v>1231.5</v>
      </c>
      <c r="W20" s="88">
        <f t="shared" si="6"/>
        <v>64.8157894736842</v>
      </c>
    </row>
    <row r="21" spans="1:23" ht="19.5" customHeight="1">
      <c r="A21" s="89">
        <f t="shared" si="7"/>
        <v>10</v>
      </c>
      <c r="B21" s="85" t="s">
        <v>26</v>
      </c>
      <c r="C21" s="70" t="s">
        <v>25</v>
      </c>
      <c r="D21" s="72" t="s">
        <v>91</v>
      </c>
      <c r="E21" s="73" t="s">
        <v>92</v>
      </c>
      <c r="F21" s="86">
        <v>236.4</v>
      </c>
      <c r="G21" s="10">
        <f t="shared" si="0"/>
        <v>62.21052631578947</v>
      </c>
      <c r="H21" s="87">
        <v>13</v>
      </c>
      <c r="I21" s="86">
        <v>247.4</v>
      </c>
      <c r="J21" s="10">
        <f t="shared" si="1"/>
        <v>65.10526315789474</v>
      </c>
      <c r="K21" s="87">
        <v>13</v>
      </c>
      <c r="L21" s="42">
        <v>237.9</v>
      </c>
      <c r="M21" s="10">
        <f t="shared" si="2"/>
        <v>62.60526315789474</v>
      </c>
      <c r="N21" s="43">
        <v>16</v>
      </c>
      <c r="O21" s="42">
        <v>246.4</v>
      </c>
      <c r="P21" s="10">
        <f t="shared" si="3"/>
        <v>64.84210526315789</v>
      </c>
      <c r="Q21" s="43">
        <v>9</v>
      </c>
      <c r="R21" s="42">
        <v>249.9</v>
      </c>
      <c r="S21" s="10">
        <f t="shared" si="4"/>
        <v>65.76315789473684</v>
      </c>
      <c r="T21" s="43">
        <v>7</v>
      </c>
      <c r="U21" s="43">
        <v>1</v>
      </c>
      <c r="V21" s="11">
        <f t="shared" si="5"/>
        <v>1218</v>
      </c>
      <c r="W21" s="88">
        <f t="shared" si="6"/>
        <v>64.10526315789474</v>
      </c>
    </row>
    <row r="22" spans="1:23" ht="19.5" customHeight="1">
      <c r="A22" s="89">
        <f t="shared" si="7"/>
        <v>11</v>
      </c>
      <c r="B22" s="74" t="s">
        <v>127</v>
      </c>
      <c r="C22" s="70" t="s">
        <v>23</v>
      </c>
      <c r="D22" s="72" t="s">
        <v>128</v>
      </c>
      <c r="E22" s="73" t="s">
        <v>129</v>
      </c>
      <c r="F22" s="86">
        <v>242</v>
      </c>
      <c r="G22" s="10">
        <f t="shared" si="0"/>
        <v>63.68421052631579</v>
      </c>
      <c r="H22" s="87">
        <v>10</v>
      </c>
      <c r="I22" s="86">
        <v>249</v>
      </c>
      <c r="J22" s="10">
        <f t="shared" si="1"/>
        <v>65.52631578947368</v>
      </c>
      <c r="K22" s="87">
        <v>11</v>
      </c>
      <c r="L22" s="42">
        <v>245</v>
      </c>
      <c r="M22" s="10">
        <f t="shared" si="2"/>
        <v>64.47368421052632</v>
      </c>
      <c r="N22" s="43">
        <v>8</v>
      </c>
      <c r="O22" s="42">
        <v>248</v>
      </c>
      <c r="P22" s="10">
        <f t="shared" si="3"/>
        <v>65.26315789473684</v>
      </c>
      <c r="Q22" s="43">
        <v>7</v>
      </c>
      <c r="R22" s="42">
        <v>234</v>
      </c>
      <c r="S22" s="10">
        <f t="shared" si="4"/>
        <v>61.578947368421055</v>
      </c>
      <c r="T22" s="43">
        <v>16</v>
      </c>
      <c r="U22" s="43"/>
      <c r="V22" s="11">
        <f t="shared" si="5"/>
        <v>1218</v>
      </c>
      <c r="W22" s="88">
        <f t="shared" si="6"/>
        <v>64.10526315789474</v>
      </c>
    </row>
    <row r="23" spans="1:23" ht="19.5" customHeight="1">
      <c r="A23" s="89">
        <f t="shared" si="7"/>
        <v>12</v>
      </c>
      <c r="B23" s="85" t="s">
        <v>147</v>
      </c>
      <c r="C23" s="70" t="s">
        <v>25</v>
      </c>
      <c r="D23" s="72" t="s">
        <v>148</v>
      </c>
      <c r="E23" s="73" t="s">
        <v>149</v>
      </c>
      <c r="F23" s="86">
        <v>239.5</v>
      </c>
      <c r="G23" s="10">
        <f t="shared" si="0"/>
        <v>63.026315789473685</v>
      </c>
      <c r="H23" s="87">
        <v>12</v>
      </c>
      <c r="I23" s="86">
        <v>249.5</v>
      </c>
      <c r="J23" s="10">
        <f t="shared" si="1"/>
        <v>65.65789473684211</v>
      </c>
      <c r="K23" s="87">
        <v>10</v>
      </c>
      <c r="L23" s="42">
        <v>240.5</v>
      </c>
      <c r="M23" s="10">
        <f t="shared" si="2"/>
        <v>63.28947368421053</v>
      </c>
      <c r="N23" s="43">
        <v>14</v>
      </c>
      <c r="O23" s="42">
        <v>235.5</v>
      </c>
      <c r="P23" s="10">
        <f t="shared" si="3"/>
        <v>61.973684210526315</v>
      </c>
      <c r="Q23" s="43">
        <v>16</v>
      </c>
      <c r="R23" s="42">
        <v>240.5</v>
      </c>
      <c r="S23" s="10">
        <f t="shared" si="4"/>
        <v>63.28947368421053</v>
      </c>
      <c r="T23" s="43">
        <v>13</v>
      </c>
      <c r="U23" s="43"/>
      <c r="V23" s="11">
        <f t="shared" si="5"/>
        <v>1205.5</v>
      </c>
      <c r="W23" s="88">
        <f t="shared" si="6"/>
        <v>63.44736842105263</v>
      </c>
    </row>
    <row r="24" spans="1:23" ht="19.5" customHeight="1">
      <c r="A24" s="89">
        <f t="shared" si="7"/>
        <v>13</v>
      </c>
      <c r="B24" s="80" t="s">
        <v>132</v>
      </c>
      <c r="C24" s="81" t="s">
        <v>22</v>
      </c>
      <c r="D24" s="80" t="s">
        <v>150</v>
      </c>
      <c r="E24" s="82" t="s">
        <v>134</v>
      </c>
      <c r="F24" s="86">
        <v>240</v>
      </c>
      <c r="G24" s="10">
        <f t="shared" si="0"/>
        <v>63.1578947368421</v>
      </c>
      <c r="H24" s="87">
        <v>11</v>
      </c>
      <c r="I24" s="86">
        <v>240</v>
      </c>
      <c r="J24" s="10">
        <f t="shared" si="1"/>
        <v>63.1578947368421</v>
      </c>
      <c r="K24" s="87">
        <v>16</v>
      </c>
      <c r="L24" s="42">
        <v>244.5</v>
      </c>
      <c r="M24" s="10">
        <f t="shared" si="2"/>
        <v>64.34210526315789</v>
      </c>
      <c r="N24" s="43">
        <v>9</v>
      </c>
      <c r="O24" s="42">
        <v>237</v>
      </c>
      <c r="P24" s="10">
        <f t="shared" si="3"/>
        <v>62.36842105263158</v>
      </c>
      <c r="Q24" s="43">
        <v>15</v>
      </c>
      <c r="R24" s="42">
        <v>231.5</v>
      </c>
      <c r="S24" s="10">
        <f t="shared" si="4"/>
        <v>60.921052631578945</v>
      </c>
      <c r="T24" s="43">
        <v>18</v>
      </c>
      <c r="U24" s="43"/>
      <c r="V24" s="11">
        <f t="shared" si="5"/>
        <v>1193</v>
      </c>
      <c r="W24" s="88">
        <f t="shared" si="6"/>
        <v>62.78947368421053</v>
      </c>
    </row>
    <row r="25" spans="1:23" ht="19.5" customHeight="1">
      <c r="A25" s="89">
        <f t="shared" si="7"/>
        <v>14</v>
      </c>
      <c r="B25" s="80" t="s">
        <v>132</v>
      </c>
      <c r="C25" s="81" t="s">
        <v>22</v>
      </c>
      <c r="D25" s="80" t="s">
        <v>133</v>
      </c>
      <c r="E25" s="82" t="s">
        <v>134</v>
      </c>
      <c r="F25" s="86">
        <v>234</v>
      </c>
      <c r="G25" s="10">
        <f t="shared" si="0"/>
        <v>61.578947368421055</v>
      </c>
      <c r="H25" s="87">
        <v>14</v>
      </c>
      <c r="I25" s="86">
        <v>241.5</v>
      </c>
      <c r="J25" s="10">
        <f t="shared" si="1"/>
        <v>63.55263157894737</v>
      </c>
      <c r="K25" s="87">
        <v>15</v>
      </c>
      <c r="L25" s="42">
        <v>236</v>
      </c>
      <c r="M25" s="10">
        <f t="shared" si="2"/>
        <v>62.10526315789474</v>
      </c>
      <c r="N25" s="43">
        <v>18</v>
      </c>
      <c r="O25" s="42">
        <v>244</v>
      </c>
      <c r="P25" s="10">
        <f t="shared" si="3"/>
        <v>64.21052631578948</v>
      </c>
      <c r="Q25" s="43">
        <v>11</v>
      </c>
      <c r="R25" s="42">
        <v>234</v>
      </c>
      <c r="S25" s="10">
        <f t="shared" si="4"/>
        <v>61.578947368421055</v>
      </c>
      <c r="T25" s="43">
        <v>16</v>
      </c>
      <c r="U25" s="43"/>
      <c r="V25" s="11">
        <f t="shared" si="5"/>
        <v>1189.5</v>
      </c>
      <c r="W25" s="88">
        <f t="shared" si="6"/>
        <v>62.60526315789474</v>
      </c>
    </row>
    <row r="26" spans="1:23" ht="19.5" customHeight="1">
      <c r="A26" s="89">
        <f t="shared" si="7"/>
        <v>15</v>
      </c>
      <c r="B26" s="68" t="s">
        <v>83</v>
      </c>
      <c r="C26" s="69" t="s">
        <v>64</v>
      </c>
      <c r="D26" s="68" t="s">
        <v>84</v>
      </c>
      <c r="E26" s="75" t="s">
        <v>85</v>
      </c>
      <c r="F26" s="86">
        <v>217.5</v>
      </c>
      <c r="G26" s="10">
        <f t="shared" si="0"/>
        <v>57.23684210526316</v>
      </c>
      <c r="H26" s="87">
        <v>20</v>
      </c>
      <c r="I26" s="86">
        <v>250</v>
      </c>
      <c r="J26" s="10">
        <f t="shared" si="1"/>
        <v>65.78947368421052</v>
      </c>
      <c r="K26" s="87">
        <v>9</v>
      </c>
      <c r="L26" s="42">
        <v>240.5</v>
      </c>
      <c r="M26" s="10">
        <f t="shared" si="2"/>
        <v>63.28947368421053</v>
      </c>
      <c r="N26" s="43">
        <v>14</v>
      </c>
      <c r="O26" s="42">
        <v>226</v>
      </c>
      <c r="P26" s="10">
        <f t="shared" si="3"/>
        <v>59.473684210526315</v>
      </c>
      <c r="Q26" s="43">
        <v>19</v>
      </c>
      <c r="R26" s="42">
        <v>254.5</v>
      </c>
      <c r="S26" s="10">
        <f t="shared" si="4"/>
        <v>66.97368421052632</v>
      </c>
      <c r="T26" s="43">
        <v>5</v>
      </c>
      <c r="U26" s="43"/>
      <c r="V26" s="11">
        <f t="shared" si="5"/>
        <v>1188.5</v>
      </c>
      <c r="W26" s="88">
        <f t="shared" si="6"/>
        <v>62.55263157894737</v>
      </c>
    </row>
    <row r="27" spans="1:23" ht="19.5" customHeight="1">
      <c r="A27" s="89">
        <f t="shared" si="7"/>
        <v>16</v>
      </c>
      <c r="B27" s="48" t="s">
        <v>135</v>
      </c>
      <c r="C27" s="47" t="s">
        <v>22</v>
      </c>
      <c r="D27" s="48" t="s">
        <v>136</v>
      </c>
      <c r="E27" s="83" t="s">
        <v>137</v>
      </c>
      <c r="F27" s="86">
        <v>231</v>
      </c>
      <c r="G27" s="10">
        <f t="shared" si="0"/>
        <v>60.78947368421053</v>
      </c>
      <c r="H27" s="87">
        <v>15</v>
      </c>
      <c r="I27" s="86">
        <v>233.5</v>
      </c>
      <c r="J27" s="10">
        <f t="shared" si="1"/>
        <v>61.44736842105263</v>
      </c>
      <c r="K27" s="87">
        <v>19</v>
      </c>
      <c r="L27" s="42">
        <v>241</v>
      </c>
      <c r="M27" s="10">
        <f t="shared" si="2"/>
        <v>63.421052631578945</v>
      </c>
      <c r="N27" s="43">
        <v>13</v>
      </c>
      <c r="O27" s="42">
        <v>231</v>
      </c>
      <c r="P27" s="10">
        <f t="shared" si="3"/>
        <v>60.78947368421053</v>
      </c>
      <c r="Q27" s="43">
        <v>17</v>
      </c>
      <c r="R27" s="42">
        <v>246.5</v>
      </c>
      <c r="S27" s="10">
        <f t="shared" si="4"/>
        <v>64.86842105263158</v>
      </c>
      <c r="T27" s="43">
        <v>10</v>
      </c>
      <c r="U27" s="43"/>
      <c r="V27" s="11">
        <f t="shared" si="5"/>
        <v>1183</v>
      </c>
      <c r="W27" s="88">
        <f t="shared" si="6"/>
        <v>62.26315789473684</v>
      </c>
    </row>
    <row r="28" spans="1:23" ht="19.5" customHeight="1">
      <c r="A28" s="89">
        <f t="shared" si="7"/>
        <v>17</v>
      </c>
      <c r="B28" s="72" t="s">
        <v>123</v>
      </c>
      <c r="C28" s="70" t="s">
        <v>124</v>
      </c>
      <c r="D28" s="72" t="s">
        <v>125</v>
      </c>
      <c r="E28" s="73" t="s">
        <v>126</v>
      </c>
      <c r="F28" s="86">
        <v>228.5</v>
      </c>
      <c r="G28" s="10">
        <f t="shared" si="0"/>
        <v>60.13157894736842</v>
      </c>
      <c r="H28" s="87">
        <v>17</v>
      </c>
      <c r="I28" s="86">
        <v>238.5</v>
      </c>
      <c r="J28" s="10">
        <f t="shared" si="1"/>
        <v>62.76315789473684</v>
      </c>
      <c r="K28" s="87">
        <v>17</v>
      </c>
      <c r="L28" s="42">
        <v>248</v>
      </c>
      <c r="M28" s="10">
        <f t="shared" si="2"/>
        <v>65.26315789473684</v>
      </c>
      <c r="N28" s="43">
        <v>6</v>
      </c>
      <c r="O28" s="42">
        <v>243</v>
      </c>
      <c r="P28" s="10">
        <f t="shared" si="3"/>
        <v>63.94736842105263</v>
      </c>
      <c r="Q28" s="43">
        <v>13</v>
      </c>
      <c r="R28" s="42">
        <v>222</v>
      </c>
      <c r="S28" s="10">
        <f t="shared" si="4"/>
        <v>58.421052631578945</v>
      </c>
      <c r="T28" s="43">
        <v>20</v>
      </c>
      <c r="U28" s="43"/>
      <c r="V28" s="11">
        <f t="shared" si="5"/>
        <v>1180</v>
      </c>
      <c r="W28" s="88">
        <f t="shared" si="6"/>
        <v>62.10526315789474</v>
      </c>
    </row>
    <row r="29" spans="1:23" ht="19.5" customHeight="1">
      <c r="A29" s="89">
        <f t="shared" si="7"/>
        <v>18</v>
      </c>
      <c r="B29" s="68" t="s">
        <v>80</v>
      </c>
      <c r="C29" s="69" t="s">
        <v>64</v>
      </c>
      <c r="D29" s="68" t="s">
        <v>98</v>
      </c>
      <c r="E29" s="71" t="s">
        <v>82</v>
      </c>
      <c r="F29" s="86">
        <v>230</v>
      </c>
      <c r="G29" s="10">
        <f t="shared" si="0"/>
        <v>60.526315789473685</v>
      </c>
      <c r="H29" s="87">
        <v>16</v>
      </c>
      <c r="I29" s="86">
        <v>238.5</v>
      </c>
      <c r="J29" s="10">
        <f t="shared" si="1"/>
        <v>62.76315789473684</v>
      </c>
      <c r="K29" s="87">
        <v>17</v>
      </c>
      <c r="L29" s="42">
        <v>242</v>
      </c>
      <c r="M29" s="10">
        <f t="shared" si="2"/>
        <v>63.68421052631579</v>
      </c>
      <c r="N29" s="43">
        <v>12</v>
      </c>
      <c r="O29" s="42">
        <v>243.5</v>
      </c>
      <c r="P29" s="10">
        <f t="shared" si="3"/>
        <v>64.07894736842105</v>
      </c>
      <c r="Q29" s="43">
        <v>12</v>
      </c>
      <c r="R29" s="42">
        <v>221</v>
      </c>
      <c r="S29" s="10">
        <f t="shared" si="4"/>
        <v>58.1578947368421</v>
      </c>
      <c r="T29" s="43">
        <v>21</v>
      </c>
      <c r="U29" s="43"/>
      <c r="V29" s="11">
        <f t="shared" si="5"/>
        <v>1175</v>
      </c>
      <c r="W29" s="88">
        <f t="shared" si="6"/>
        <v>61.8421052631579</v>
      </c>
    </row>
    <row r="30" spans="1:23" ht="19.5" customHeight="1">
      <c r="A30" s="89">
        <f t="shared" si="7"/>
        <v>19</v>
      </c>
      <c r="B30" s="84" t="s">
        <v>144</v>
      </c>
      <c r="C30" s="70" t="s">
        <v>25</v>
      </c>
      <c r="D30" s="84" t="s">
        <v>145</v>
      </c>
      <c r="E30" s="71" t="s">
        <v>146</v>
      </c>
      <c r="F30" s="86">
        <v>227</v>
      </c>
      <c r="G30" s="10">
        <f t="shared" si="0"/>
        <v>59.73684210526316</v>
      </c>
      <c r="H30" s="87">
        <v>18</v>
      </c>
      <c r="I30" s="86">
        <v>246</v>
      </c>
      <c r="J30" s="10">
        <f t="shared" si="1"/>
        <v>64.73684210526316</v>
      </c>
      <c r="K30" s="87">
        <v>14</v>
      </c>
      <c r="L30" s="42">
        <v>233</v>
      </c>
      <c r="M30" s="10">
        <f t="shared" si="2"/>
        <v>61.31578947368421</v>
      </c>
      <c r="N30" s="43">
        <v>19</v>
      </c>
      <c r="O30" s="42">
        <v>228.5</v>
      </c>
      <c r="P30" s="10">
        <f t="shared" si="3"/>
        <v>60.13157894736842</v>
      </c>
      <c r="Q30" s="43">
        <v>18</v>
      </c>
      <c r="R30" s="42">
        <v>239</v>
      </c>
      <c r="S30" s="10">
        <f t="shared" si="4"/>
        <v>62.89473684210526</v>
      </c>
      <c r="T30" s="43">
        <v>15</v>
      </c>
      <c r="U30" s="43"/>
      <c r="V30" s="11">
        <f t="shared" si="5"/>
        <v>1173.5</v>
      </c>
      <c r="W30" s="88">
        <f t="shared" si="6"/>
        <v>61.76315789473684</v>
      </c>
    </row>
    <row r="31" spans="1:23" ht="19.5" customHeight="1">
      <c r="A31" s="89">
        <f t="shared" si="7"/>
        <v>20</v>
      </c>
      <c r="B31" s="68" t="s">
        <v>80</v>
      </c>
      <c r="C31" s="69" t="s">
        <v>64</v>
      </c>
      <c r="D31" s="68" t="s">
        <v>81</v>
      </c>
      <c r="E31" s="71" t="s">
        <v>82</v>
      </c>
      <c r="F31" s="86">
        <v>225</v>
      </c>
      <c r="G31" s="10">
        <f t="shared" si="0"/>
        <v>59.21052631578947</v>
      </c>
      <c r="H31" s="87">
        <v>19</v>
      </c>
      <c r="I31" s="86">
        <v>226.5</v>
      </c>
      <c r="J31" s="10">
        <f t="shared" si="1"/>
        <v>59.60526315789474</v>
      </c>
      <c r="K31" s="87">
        <v>20</v>
      </c>
      <c r="L31" s="42">
        <v>232</v>
      </c>
      <c r="M31" s="10">
        <f t="shared" si="2"/>
        <v>61.05263157894737</v>
      </c>
      <c r="N31" s="43">
        <v>20</v>
      </c>
      <c r="O31" s="42">
        <v>215.5</v>
      </c>
      <c r="P31" s="10">
        <f t="shared" si="3"/>
        <v>56.71052631578947</v>
      </c>
      <c r="Q31" s="43">
        <v>21</v>
      </c>
      <c r="R31" s="42">
        <v>241</v>
      </c>
      <c r="S31" s="10">
        <f t="shared" si="4"/>
        <v>63.421052631578945</v>
      </c>
      <c r="T31" s="43">
        <v>12</v>
      </c>
      <c r="U31" s="43"/>
      <c r="V31" s="11">
        <f t="shared" si="5"/>
        <v>1140</v>
      </c>
      <c r="W31" s="88">
        <f t="shared" si="6"/>
        <v>60</v>
      </c>
    </row>
    <row r="32" spans="1:23" ht="19.5" customHeight="1">
      <c r="A32" s="89">
        <f t="shared" si="7"/>
        <v>21</v>
      </c>
      <c r="B32" s="84" t="s">
        <v>138</v>
      </c>
      <c r="C32" s="70" t="s">
        <v>25</v>
      </c>
      <c r="D32" s="84" t="s">
        <v>139</v>
      </c>
      <c r="E32" s="71" t="s">
        <v>140</v>
      </c>
      <c r="F32" s="86">
        <v>209.5</v>
      </c>
      <c r="G32" s="10">
        <f t="shared" si="0"/>
        <v>55.13157894736842</v>
      </c>
      <c r="H32" s="87">
        <v>21</v>
      </c>
      <c r="I32" s="86">
        <v>226.5</v>
      </c>
      <c r="J32" s="10">
        <f t="shared" si="1"/>
        <v>59.60526315789474</v>
      </c>
      <c r="K32" s="87">
        <v>20</v>
      </c>
      <c r="L32" s="42">
        <v>225</v>
      </c>
      <c r="M32" s="10">
        <f t="shared" si="2"/>
        <v>59.21052631578947</v>
      </c>
      <c r="N32" s="43">
        <v>21</v>
      </c>
      <c r="O32" s="42">
        <v>220</v>
      </c>
      <c r="P32" s="10">
        <f t="shared" si="3"/>
        <v>57.89473684210526</v>
      </c>
      <c r="Q32" s="43">
        <v>20</v>
      </c>
      <c r="R32" s="42">
        <v>224</v>
      </c>
      <c r="S32" s="10">
        <f t="shared" si="4"/>
        <v>58.94736842105263</v>
      </c>
      <c r="T32" s="43">
        <v>19</v>
      </c>
      <c r="U32" s="43"/>
      <c r="V32" s="11">
        <f t="shared" si="5"/>
        <v>1105</v>
      </c>
      <c r="W32" s="88">
        <f t="shared" si="6"/>
        <v>58.1578947368421</v>
      </c>
    </row>
    <row r="33" spans="1:24" ht="19.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ht="27" customHeight="1">
      <c r="A34" s="66"/>
      <c r="B34" s="22" t="s">
        <v>156</v>
      </c>
      <c r="C34" s="1"/>
      <c r="D34" s="30"/>
      <c r="J34" s="22" t="s">
        <v>16</v>
      </c>
      <c r="S34" s="66"/>
      <c r="T34" s="66"/>
      <c r="U34" s="66"/>
      <c r="V34" s="66"/>
      <c r="W34" s="66"/>
      <c r="X34" s="66"/>
    </row>
    <row r="36" ht="21" customHeight="1">
      <c r="C36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</sheetData>
  <sheetProtection/>
  <mergeCells count="10">
    <mergeCell ref="E9:E10"/>
    <mergeCell ref="F9:T9"/>
    <mergeCell ref="V9:V10"/>
    <mergeCell ref="W9:W10"/>
    <mergeCell ref="A1:N1"/>
    <mergeCell ref="D2:H2"/>
    <mergeCell ref="A9:A10"/>
    <mergeCell ref="B9:B10"/>
    <mergeCell ref="C9:C10"/>
    <mergeCell ref="D9:D10"/>
  </mergeCells>
  <conditionalFormatting sqref="D20:E20 E23:E26 E28:E32 E17 E12:E13">
    <cfRule type="cellIs" priority="5" dxfId="0" operator="equal" stopIfTrue="1">
      <formula>0</formula>
    </cfRule>
    <cfRule type="cellIs" priority="6" dxfId="0" operator="equal" stopIfTrue="1">
      <formula>"#N/A"</formula>
    </cfRule>
  </conditionalFormatting>
  <printOptions/>
  <pageMargins left="0" right="0" top="0.3937007874015748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="90" zoomScaleNormal="90" zoomScalePageLayoutView="0" workbookViewId="0" topLeftCell="A8">
      <selection activeCell="O20" sqref="O20"/>
    </sheetView>
  </sheetViews>
  <sheetFormatPr defaultColWidth="9.140625" defaultRowHeight="12.75"/>
  <cols>
    <col min="1" max="1" width="6.57421875" style="1" customWidth="1"/>
    <col min="2" max="2" width="18.140625" style="1" customWidth="1"/>
    <col min="3" max="3" width="7.00390625" style="30" customWidth="1"/>
    <col min="4" max="4" width="17.57421875" style="1" customWidth="1"/>
    <col min="5" max="5" width="14.421875" style="1" customWidth="1"/>
    <col min="6" max="7" width="7.7109375" style="1" customWidth="1"/>
    <col min="8" max="8" width="5.57421875" style="1" customWidth="1"/>
    <col min="9" max="10" width="7.7109375" style="1" customWidth="1"/>
    <col min="11" max="11" width="5.57421875" style="1" customWidth="1"/>
    <col min="12" max="13" width="7.7109375" style="1" customWidth="1"/>
    <col min="14" max="14" width="5.7109375" style="1" customWidth="1"/>
    <col min="15" max="16" width="7.7109375" style="1" customWidth="1"/>
    <col min="17" max="17" width="6.140625" style="1" customWidth="1"/>
    <col min="18" max="18" width="7.57421875" style="1" customWidth="1"/>
    <col min="19" max="19" width="8.00390625" style="1" customWidth="1"/>
    <col min="20" max="20" width="5.7109375" style="1" customWidth="1"/>
    <col min="21" max="21" width="5.28125" style="1" customWidth="1"/>
    <col min="22" max="22" width="9.140625" style="1" customWidth="1"/>
    <col min="23" max="23" width="10.7109375" style="1" customWidth="1"/>
    <col min="24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14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</row>
    <row r="3" spans="1:24" ht="22.5" customHeight="1">
      <c r="A3" s="5"/>
      <c r="B3" s="5"/>
      <c r="C3" s="5"/>
      <c r="D3" s="5"/>
      <c r="E3" s="5"/>
      <c r="F3" s="5"/>
      <c r="G3" s="5"/>
      <c r="H3" s="5"/>
      <c r="I3" s="7"/>
      <c r="S3" s="22"/>
      <c r="X3" s="22"/>
    </row>
    <row r="4" spans="1:24" ht="22.5" customHeight="1">
      <c r="A4" s="5"/>
      <c r="B4" s="5"/>
      <c r="D4" s="5"/>
      <c r="E4" s="5"/>
      <c r="F4" s="5"/>
      <c r="G4" s="5"/>
      <c r="J4" s="7"/>
      <c r="O4" s="7" t="s">
        <v>9</v>
      </c>
      <c r="P4" s="67" t="s">
        <v>58</v>
      </c>
      <c r="Q4" s="7"/>
      <c r="R4" s="7"/>
      <c r="X4" s="22"/>
    </row>
    <row r="5" spans="1:24" ht="22.5" customHeight="1">
      <c r="A5" s="5"/>
      <c r="B5" s="5"/>
      <c r="C5" s="28"/>
      <c r="D5" s="5"/>
      <c r="F5" s="5"/>
      <c r="G5" s="5"/>
      <c r="H5" s="7"/>
      <c r="I5" s="22"/>
      <c r="J5" s="7"/>
      <c r="O5" s="7" t="s">
        <v>9</v>
      </c>
      <c r="P5" s="67" t="s">
        <v>5</v>
      </c>
      <c r="Q5" s="7" t="s">
        <v>157</v>
      </c>
      <c r="R5" s="7"/>
      <c r="X5" s="22"/>
    </row>
    <row r="6" spans="1:18" ht="22.5" customHeight="1">
      <c r="A6" s="5"/>
      <c r="B6" s="5"/>
      <c r="C6" s="28"/>
      <c r="D6" s="5"/>
      <c r="E6" s="5"/>
      <c r="F6" s="5"/>
      <c r="G6" s="5"/>
      <c r="H6" s="7"/>
      <c r="I6" s="7"/>
      <c r="J6" s="7"/>
      <c r="O6" s="7" t="s">
        <v>9</v>
      </c>
      <c r="P6" s="67" t="s">
        <v>6</v>
      </c>
      <c r="Q6" s="7" t="s">
        <v>109</v>
      </c>
      <c r="R6" s="7"/>
    </row>
    <row r="7" spans="1:19" ht="22.5" customHeight="1">
      <c r="A7" s="5"/>
      <c r="B7" s="5"/>
      <c r="C7" s="28"/>
      <c r="D7" s="5"/>
      <c r="E7" s="5"/>
      <c r="F7" s="5"/>
      <c r="G7" s="5"/>
      <c r="H7" s="5"/>
      <c r="J7" s="7"/>
      <c r="O7" s="7" t="s">
        <v>9</v>
      </c>
      <c r="P7" s="67" t="s">
        <v>3</v>
      </c>
      <c r="Q7" s="22" t="s">
        <v>60</v>
      </c>
      <c r="R7" s="7"/>
      <c r="S7" s="22"/>
    </row>
    <row r="8" spans="1:19" ht="22.5" customHeight="1" thickBot="1">
      <c r="A8"/>
      <c r="B8"/>
      <c r="C8" s="24"/>
      <c r="D8"/>
      <c r="E8"/>
      <c r="F8" s="4"/>
      <c r="G8" s="4"/>
      <c r="H8"/>
      <c r="I8" s="22"/>
      <c r="J8" s="7"/>
      <c r="O8" s="7" t="s">
        <v>9</v>
      </c>
      <c r="P8" s="67" t="s">
        <v>15</v>
      </c>
      <c r="Q8" s="22" t="s">
        <v>19</v>
      </c>
      <c r="R8" s="7"/>
      <c r="S8" s="7"/>
    </row>
    <row r="9" spans="1:23" ht="22.5" customHeight="1" thickBot="1">
      <c r="A9" s="157" t="s">
        <v>10</v>
      </c>
      <c r="B9" s="159" t="s">
        <v>1</v>
      </c>
      <c r="C9" s="167" t="s">
        <v>4</v>
      </c>
      <c r="D9" s="163" t="s">
        <v>0</v>
      </c>
      <c r="E9" s="165" t="s">
        <v>2</v>
      </c>
      <c r="F9" s="169" t="s">
        <v>13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19"/>
      <c r="V9" s="165" t="s">
        <v>8</v>
      </c>
      <c r="W9" s="172" t="s">
        <v>7</v>
      </c>
    </row>
    <row r="10" spans="1:23" ht="22.5" customHeight="1" thickBot="1">
      <c r="A10" s="158"/>
      <c r="B10" s="160"/>
      <c r="C10" s="168"/>
      <c r="D10" s="164"/>
      <c r="E10" s="166"/>
      <c r="F10" s="8" t="s">
        <v>58</v>
      </c>
      <c r="G10" s="9" t="s">
        <v>7</v>
      </c>
      <c r="H10" s="13" t="s">
        <v>11</v>
      </c>
      <c r="I10" s="8" t="s">
        <v>5</v>
      </c>
      <c r="J10" s="9" t="s">
        <v>7</v>
      </c>
      <c r="K10" s="13" t="s">
        <v>11</v>
      </c>
      <c r="L10" s="9" t="s">
        <v>6</v>
      </c>
      <c r="M10" s="9" t="s">
        <v>7</v>
      </c>
      <c r="N10" s="13" t="s">
        <v>11</v>
      </c>
      <c r="O10" s="9" t="s">
        <v>3</v>
      </c>
      <c r="P10" s="9" t="s">
        <v>7</v>
      </c>
      <c r="Q10" s="13" t="s">
        <v>11</v>
      </c>
      <c r="R10" s="9" t="s">
        <v>15</v>
      </c>
      <c r="S10" s="9" t="s">
        <v>7</v>
      </c>
      <c r="T10" s="13" t="s">
        <v>11</v>
      </c>
      <c r="U10" s="20" t="s">
        <v>14</v>
      </c>
      <c r="V10" s="166"/>
      <c r="W10" s="173"/>
    </row>
    <row r="11" spans="1:23" ht="22.5" customHeight="1">
      <c r="A11" s="23" t="s">
        <v>281</v>
      </c>
      <c r="B11" s="4"/>
      <c r="C11" s="2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9.5" customHeight="1">
      <c r="A12" s="89">
        <v>1</v>
      </c>
      <c r="B12" s="76" t="s">
        <v>40</v>
      </c>
      <c r="C12" s="77" t="s">
        <v>22</v>
      </c>
      <c r="D12" s="78" t="s">
        <v>90</v>
      </c>
      <c r="E12" s="79" t="s">
        <v>42</v>
      </c>
      <c r="F12" s="86"/>
      <c r="G12" s="10">
        <f aca="true" t="shared" si="0" ref="G12:G25">PRODUCT(F12*100/400)</f>
        <v>0</v>
      </c>
      <c r="H12" s="87"/>
      <c r="I12" s="86">
        <v>269.5</v>
      </c>
      <c r="J12" s="10">
        <f aca="true" t="shared" si="1" ref="J12:J25">PRODUCT(I12*100/400)</f>
        <v>67.375</v>
      </c>
      <c r="K12" s="87">
        <v>5</v>
      </c>
      <c r="L12" s="42">
        <v>280.2</v>
      </c>
      <c r="M12" s="10">
        <f aca="true" t="shared" si="2" ref="M12:M25">PRODUCT(L12*100/400)</f>
        <v>70.05</v>
      </c>
      <c r="N12" s="43">
        <v>1</v>
      </c>
      <c r="O12" s="42">
        <v>287</v>
      </c>
      <c r="P12" s="10">
        <f aca="true" t="shared" si="3" ref="P12:P25">PRODUCT(O12*100/400)</f>
        <v>71.75</v>
      </c>
      <c r="Q12" s="43">
        <v>1</v>
      </c>
      <c r="R12" s="42">
        <v>290</v>
      </c>
      <c r="S12" s="10">
        <f aca="true" t="shared" si="4" ref="S12:S25">PRODUCT(R12*100/400)</f>
        <v>72.5</v>
      </c>
      <c r="T12" s="43">
        <v>1</v>
      </c>
      <c r="U12" s="43"/>
      <c r="V12" s="11">
        <f aca="true" t="shared" si="5" ref="V12:V25">SUM(F12+I12+L12+R12+O12)</f>
        <v>1126.7</v>
      </c>
      <c r="W12" s="88">
        <f aca="true" t="shared" si="6" ref="W12:W25">PRODUCT(V12/4*100/400)</f>
        <v>70.41875</v>
      </c>
    </row>
    <row r="13" spans="1:23" ht="19.5" customHeight="1">
      <c r="A13" s="89">
        <f aca="true" t="shared" si="7" ref="A13:A25">SUM(A12,1)</f>
        <v>2</v>
      </c>
      <c r="B13" s="68" t="s">
        <v>130</v>
      </c>
      <c r="C13" s="70" t="s">
        <v>23</v>
      </c>
      <c r="D13" s="68" t="s">
        <v>131</v>
      </c>
      <c r="E13" s="75" t="s">
        <v>130</v>
      </c>
      <c r="F13" s="86"/>
      <c r="G13" s="10">
        <f t="shared" si="0"/>
        <v>0</v>
      </c>
      <c r="H13" s="87"/>
      <c r="I13" s="86">
        <v>281.5</v>
      </c>
      <c r="J13" s="10">
        <f t="shared" si="1"/>
        <v>70.375</v>
      </c>
      <c r="K13" s="87">
        <v>1</v>
      </c>
      <c r="L13" s="42">
        <v>273.6</v>
      </c>
      <c r="M13" s="10">
        <f t="shared" si="2"/>
        <v>68.4</v>
      </c>
      <c r="N13" s="43">
        <v>3</v>
      </c>
      <c r="O13" s="42">
        <v>277</v>
      </c>
      <c r="P13" s="10">
        <f t="shared" si="3"/>
        <v>69.25</v>
      </c>
      <c r="Q13" s="43">
        <v>2</v>
      </c>
      <c r="R13" s="42">
        <v>280.5</v>
      </c>
      <c r="S13" s="10">
        <f t="shared" si="4"/>
        <v>70.125</v>
      </c>
      <c r="T13" s="43">
        <v>2</v>
      </c>
      <c r="U13" s="43"/>
      <c r="V13" s="11">
        <f t="shared" si="5"/>
        <v>1112.6</v>
      </c>
      <c r="W13" s="88">
        <f t="shared" si="6"/>
        <v>69.5375</v>
      </c>
    </row>
    <row r="14" spans="1:23" ht="19.5" customHeight="1">
      <c r="A14" s="89">
        <f t="shared" si="7"/>
        <v>3</v>
      </c>
      <c r="B14" s="68" t="s">
        <v>86</v>
      </c>
      <c r="C14" s="69" t="s">
        <v>64</v>
      </c>
      <c r="D14" s="68" t="s">
        <v>87</v>
      </c>
      <c r="E14" s="71" t="s">
        <v>82</v>
      </c>
      <c r="F14" s="86"/>
      <c r="G14" s="10">
        <f t="shared" si="0"/>
        <v>0</v>
      </c>
      <c r="H14" s="87"/>
      <c r="I14" s="86">
        <v>278.5</v>
      </c>
      <c r="J14" s="10">
        <f t="shared" si="1"/>
        <v>69.625</v>
      </c>
      <c r="K14" s="87">
        <v>2</v>
      </c>
      <c r="L14" s="42">
        <v>278.2</v>
      </c>
      <c r="M14" s="10">
        <f t="shared" si="2"/>
        <v>69.55</v>
      </c>
      <c r="N14" s="43">
        <v>2</v>
      </c>
      <c r="O14" s="42">
        <v>267</v>
      </c>
      <c r="P14" s="10">
        <f t="shared" si="3"/>
        <v>66.75</v>
      </c>
      <c r="Q14" s="43">
        <v>5</v>
      </c>
      <c r="R14" s="42">
        <v>267</v>
      </c>
      <c r="S14" s="10">
        <f t="shared" si="4"/>
        <v>66.75</v>
      </c>
      <c r="T14" s="43">
        <v>7</v>
      </c>
      <c r="U14" s="43"/>
      <c r="V14" s="11">
        <f t="shared" si="5"/>
        <v>1090.7</v>
      </c>
      <c r="W14" s="88">
        <f t="shared" si="6"/>
        <v>68.16875</v>
      </c>
    </row>
    <row r="15" spans="1:23" ht="19.5" customHeight="1">
      <c r="A15" s="89">
        <f t="shared" si="7"/>
        <v>4</v>
      </c>
      <c r="B15" s="85" t="s">
        <v>26</v>
      </c>
      <c r="C15" s="70" t="s">
        <v>25</v>
      </c>
      <c r="D15" s="72" t="s">
        <v>91</v>
      </c>
      <c r="E15" s="73" t="s">
        <v>92</v>
      </c>
      <c r="F15" s="86"/>
      <c r="G15" s="10">
        <f t="shared" si="0"/>
        <v>0</v>
      </c>
      <c r="H15" s="87"/>
      <c r="I15" s="86">
        <v>258.5</v>
      </c>
      <c r="J15" s="10">
        <f t="shared" si="1"/>
        <v>64.625</v>
      </c>
      <c r="K15" s="87">
        <v>8</v>
      </c>
      <c r="L15" s="42">
        <v>262.7</v>
      </c>
      <c r="M15" s="10">
        <f t="shared" si="2"/>
        <v>65.675</v>
      </c>
      <c r="N15" s="43">
        <v>9</v>
      </c>
      <c r="O15" s="42">
        <v>270.5</v>
      </c>
      <c r="P15" s="10">
        <f t="shared" si="3"/>
        <v>67.625</v>
      </c>
      <c r="Q15" s="43">
        <v>4</v>
      </c>
      <c r="R15" s="42">
        <v>275.5</v>
      </c>
      <c r="S15" s="10">
        <f t="shared" si="4"/>
        <v>68.875</v>
      </c>
      <c r="T15" s="43">
        <v>3</v>
      </c>
      <c r="U15" s="43"/>
      <c r="V15" s="11">
        <f t="shared" si="5"/>
        <v>1067.2</v>
      </c>
      <c r="W15" s="88">
        <f t="shared" si="6"/>
        <v>66.7</v>
      </c>
    </row>
    <row r="16" spans="1:23" ht="19.5" customHeight="1">
      <c r="A16" s="89">
        <f t="shared" si="7"/>
        <v>5</v>
      </c>
      <c r="B16" s="84" t="s">
        <v>40</v>
      </c>
      <c r="C16" s="70" t="s">
        <v>22</v>
      </c>
      <c r="D16" s="84" t="s">
        <v>154</v>
      </c>
      <c r="E16" s="71" t="s">
        <v>155</v>
      </c>
      <c r="F16" s="86"/>
      <c r="G16" s="10">
        <f t="shared" si="0"/>
        <v>0</v>
      </c>
      <c r="H16" s="87"/>
      <c r="I16" s="86">
        <v>259.5</v>
      </c>
      <c r="J16" s="10">
        <f t="shared" si="1"/>
        <v>64.875</v>
      </c>
      <c r="K16" s="87">
        <v>6</v>
      </c>
      <c r="L16" s="42">
        <v>269</v>
      </c>
      <c r="M16" s="10">
        <f t="shared" si="2"/>
        <v>67.25</v>
      </c>
      <c r="N16" s="43">
        <v>4</v>
      </c>
      <c r="O16" s="42">
        <v>271</v>
      </c>
      <c r="P16" s="10">
        <f t="shared" si="3"/>
        <v>67.75</v>
      </c>
      <c r="Q16" s="43">
        <v>3</v>
      </c>
      <c r="R16" s="42">
        <v>265.5</v>
      </c>
      <c r="S16" s="10">
        <f t="shared" si="4"/>
        <v>66.375</v>
      </c>
      <c r="T16" s="43">
        <v>9</v>
      </c>
      <c r="U16" s="43"/>
      <c r="V16" s="11">
        <f t="shared" si="5"/>
        <v>1065</v>
      </c>
      <c r="W16" s="88">
        <f t="shared" si="6"/>
        <v>66.5625</v>
      </c>
    </row>
    <row r="17" spans="1:23" ht="28.5" customHeight="1">
      <c r="A17" s="89">
        <f t="shared" si="7"/>
        <v>6</v>
      </c>
      <c r="B17" s="68" t="s">
        <v>101</v>
      </c>
      <c r="C17" s="70" t="s">
        <v>23</v>
      </c>
      <c r="D17" s="68" t="s">
        <v>102</v>
      </c>
      <c r="E17" s="75" t="s">
        <v>103</v>
      </c>
      <c r="F17" s="86"/>
      <c r="G17" s="10">
        <f t="shared" si="0"/>
        <v>0</v>
      </c>
      <c r="H17" s="87"/>
      <c r="I17" s="86">
        <v>271</v>
      </c>
      <c r="J17" s="10">
        <f t="shared" si="1"/>
        <v>67.75</v>
      </c>
      <c r="K17" s="87">
        <v>3</v>
      </c>
      <c r="L17" s="42">
        <v>268.4</v>
      </c>
      <c r="M17" s="10">
        <f t="shared" si="2"/>
        <v>67.1</v>
      </c>
      <c r="N17" s="43">
        <v>5</v>
      </c>
      <c r="O17" s="42">
        <v>256</v>
      </c>
      <c r="P17" s="10">
        <f t="shared" si="3"/>
        <v>64</v>
      </c>
      <c r="Q17" s="43">
        <v>11</v>
      </c>
      <c r="R17" s="42">
        <v>268.5</v>
      </c>
      <c r="S17" s="10">
        <f t="shared" si="4"/>
        <v>67.125</v>
      </c>
      <c r="T17" s="43">
        <v>6</v>
      </c>
      <c r="U17" s="43"/>
      <c r="V17" s="11">
        <f t="shared" si="5"/>
        <v>1063.9</v>
      </c>
      <c r="W17" s="88">
        <f t="shared" si="6"/>
        <v>66.49375</v>
      </c>
    </row>
    <row r="18" spans="1:23" ht="19.5" customHeight="1">
      <c r="A18" s="89">
        <f t="shared" si="7"/>
        <v>7</v>
      </c>
      <c r="B18" s="72" t="s">
        <v>123</v>
      </c>
      <c r="C18" s="70" t="s">
        <v>124</v>
      </c>
      <c r="D18" s="72" t="s">
        <v>151</v>
      </c>
      <c r="E18" s="73" t="s">
        <v>152</v>
      </c>
      <c r="F18" s="86"/>
      <c r="G18" s="10">
        <f t="shared" si="0"/>
        <v>0</v>
      </c>
      <c r="H18" s="87"/>
      <c r="I18" s="86">
        <v>258</v>
      </c>
      <c r="J18" s="10">
        <f t="shared" si="1"/>
        <v>64.5</v>
      </c>
      <c r="K18" s="87">
        <v>9</v>
      </c>
      <c r="L18" s="42">
        <v>262.4</v>
      </c>
      <c r="M18" s="10">
        <f t="shared" si="2"/>
        <v>65.6</v>
      </c>
      <c r="N18" s="43">
        <v>10</v>
      </c>
      <c r="O18" s="42">
        <v>264.5</v>
      </c>
      <c r="P18" s="10">
        <f t="shared" si="3"/>
        <v>66.125</v>
      </c>
      <c r="Q18" s="43">
        <v>8</v>
      </c>
      <c r="R18" s="42">
        <v>275</v>
      </c>
      <c r="S18" s="10">
        <f t="shared" si="4"/>
        <v>68.75</v>
      </c>
      <c r="T18" s="43">
        <v>4</v>
      </c>
      <c r="U18" s="43"/>
      <c r="V18" s="11">
        <f t="shared" si="5"/>
        <v>1059.9</v>
      </c>
      <c r="W18" s="88">
        <f t="shared" si="6"/>
        <v>66.24375</v>
      </c>
    </row>
    <row r="19" spans="1:23" ht="19.5" customHeight="1">
      <c r="A19" s="89">
        <f t="shared" si="7"/>
        <v>8</v>
      </c>
      <c r="B19" s="74" t="s">
        <v>127</v>
      </c>
      <c r="C19" s="70" t="s">
        <v>23</v>
      </c>
      <c r="D19" s="72" t="s">
        <v>128</v>
      </c>
      <c r="E19" s="73" t="s">
        <v>129</v>
      </c>
      <c r="F19" s="86"/>
      <c r="G19" s="10">
        <f t="shared" si="0"/>
        <v>0</v>
      </c>
      <c r="H19" s="87"/>
      <c r="I19" s="86">
        <v>270.5</v>
      </c>
      <c r="J19" s="10">
        <f t="shared" si="1"/>
        <v>67.625</v>
      </c>
      <c r="K19" s="87">
        <v>4</v>
      </c>
      <c r="L19" s="42">
        <v>255.2</v>
      </c>
      <c r="M19" s="10">
        <f t="shared" si="2"/>
        <v>63.8</v>
      </c>
      <c r="N19" s="43">
        <v>12</v>
      </c>
      <c r="O19" s="42">
        <v>266.5</v>
      </c>
      <c r="P19" s="10">
        <f t="shared" si="3"/>
        <v>66.625</v>
      </c>
      <c r="Q19" s="43">
        <v>6</v>
      </c>
      <c r="R19" s="42">
        <v>264</v>
      </c>
      <c r="S19" s="10">
        <f t="shared" si="4"/>
        <v>66</v>
      </c>
      <c r="T19" s="43">
        <v>11</v>
      </c>
      <c r="U19" s="43"/>
      <c r="V19" s="11">
        <f t="shared" si="5"/>
        <v>1056.2</v>
      </c>
      <c r="W19" s="88">
        <f t="shared" si="6"/>
        <v>66.0125</v>
      </c>
    </row>
    <row r="20" spans="1:23" ht="19.5" customHeight="1">
      <c r="A20" s="89">
        <f t="shared" si="7"/>
        <v>9</v>
      </c>
      <c r="B20" s="72" t="s">
        <v>123</v>
      </c>
      <c r="C20" s="70" t="s">
        <v>124</v>
      </c>
      <c r="D20" s="72" t="s">
        <v>125</v>
      </c>
      <c r="E20" s="73" t="s">
        <v>126</v>
      </c>
      <c r="F20" s="86"/>
      <c r="G20" s="10">
        <f t="shared" si="0"/>
        <v>0</v>
      </c>
      <c r="H20" s="87"/>
      <c r="I20" s="86">
        <v>259.5</v>
      </c>
      <c r="J20" s="10">
        <f t="shared" si="1"/>
        <v>64.875</v>
      </c>
      <c r="K20" s="87">
        <v>6</v>
      </c>
      <c r="L20" s="42">
        <v>266</v>
      </c>
      <c r="M20" s="10">
        <f t="shared" si="2"/>
        <v>66.5</v>
      </c>
      <c r="N20" s="43">
        <v>6</v>
      </c>
      <c r="O20" s="42">
        <v>264.5</v>
      </c>
      <c r="P20" s="10">
        <f t="shared" si="3"/>
        <v>66.125</v>
      </c>
      <c r="Q20" s="43">
        <v>8</v>
      </c>
      <c r="R20" s="42">
        <v>265.5</v>
      </c>
      <c r="S20" s="10">
        <f t="shared" si="4"/>
        <v>66.375</v>
      </c>
      <c r="T20" s="43">
        <v>9</v>
      </c>
      <c r="U20" s="43"/>
      <c r="V20" s="11">
        <f t="shared" si="5"/>
        <v>1055.5</v>
      </c>
      <c r="W20" s="88">
        <f t="shared" si="6"/>
        <v>65.96875</v>
      </c>
    </row>
    <row r="21" spans="1:23" ht="19.5" customHeight="1">
      <c r="A21" s="89">
        <f t="shared" si="7"/>
        <v>10</v>
      </c>
      <c r="B21" s="72" t="s">
        <v>141</v>
      </c>
      <c r="C21" s="70" t="s">
        <v>124</v>
      </c>
      <c r="D21" s="72" t="s">
        <v>142</v>
      </c>
      <c r="E21" s="73" t="s">
        <v>143</v>
      </c>
      <c r="F21" s="86"/>
      <c r="G21" s="10">
        <f t="shared" si="0"/>
        <v>0</v>
      </c>
      <c r="H21" s="87"/>
      <c r="I21" s="86">
        <v>245</v>
      </c>
      <c r="J21" s="10">
        <f t="shared" si="1"/>
        <v>61.25</v>
      </c>
      <c r="K21" s="87">
        <v>12</v>
      </c>
      <c r="L21" s="42">
        <v>264.3</v>
      </c>
      <c r="M21" s="10">
        <f t="shared" si="2"/>
        <v>66.075</v>
      </c>
      <c r="N21" s="43">
        <v>7</v>
      </c>
      <c r="O21" s="42">
        <v>265</v>
      </c>
      <c r="P21" s="10">
        <f t="shared" si="3"/>
        <v>66.25</v>
      </c>
      <c r="Q21" s="43">
        <v>7</v>
      </c>
      <c r="R21" s="42">
        <v>261.5</v>
      </c>
      <c r="S21" s="10">
        <f t="shared" si="4"/>
        <v>65.375</v>
      </c>
      <c r="T21" s="43">
        <v>12</v>
      </c>
      <c r="U21" s="43"/>
      <c r="V21" s="11">
        <f t="shared" si="5"/>
        <v>1035.8</v>
      </c>
      <c r="W21" s="88">
        <f t="shared" si="6"/>
        <v>64.7375</v>
      </c>
    </row>
    <row r="22" spans="1:23" ht="19.5" customHeight="1">
      <c r="A22" s="89">
        <f t="shared" si="7"/>
        <v>11</v>
      </c>
      <c r="B22" s="68" t="s">
        <v>80</v>
      </c>
      <c r="C22" s="69" t="s">
        <v>64</v>
      </c>
      <c r="D22" s="68" t="s">
        <v>98</v>
      </c>
      <c r="E22" s="71" t="s">
        <v>82</v>
      </c>
      <c r="F22" s="86"/>
      <c r="G22" s="10">
        <f t="shared" si="0"/>
        <v>0</v>
      </c>
      <c r="H22" s="87"/>
      <c r="I22" s="86">
        <v>236.5</v>
      </c>
      <c r="J22" s="10">
        <f t="shared" si="1"/>
        <v>59.125</v>
      </c>
      <c r="K22" s="87">
        <v>14</v>
      </c>
      <c r="L22" s="42">
        <v>263.6</v>
      </c>
      <c r="M22" s="10">
        <f t="shared" si="2"/>
        <v>65.9</v>
      </c>
      <c r="N22" s="43">
        <v>8</v>
      </c>
      <c r="O22" s="42">
        <v>254</v>
      </c>
      <c r="P22" s="10">
        <f t="shared" si="3"/>
        <v>63.5</v>
      </c>
      <c r="Q22" s="43">
        <v>14</v>
      </c>
      <c r="R22" s="42">
        <v>274</v>
      </c>
      <c r="S22" s="10">
        <f t="shared" si="4"/>
        <v>68.5</v>
      </c>
      <c r="T22" s="43">
        <v>5</v>
      </c>
      <c r="U22" s="43"/>
      <c r="V22" s="11">
        <f t="shared" si="5"/>
        <v>1028.1</v>
      </c>
      <c r="W22" s="88">
        <f t="shared" si="6"/>
        <v>64.25625</v>
      </c>
    </row>
    <row r="23" spans="1:23" ht="19.5" customHeight="1">
      <c r="A23" s="89">
        <f t="shared" si="7"/>
        <v>12</v>
      </c>
      <c r="B23" s="68" t="s">
        <v>83</v>
      </c>
      <c r="C23" s="69" t="s">
        <v>64</v>
      </c>
      <c r="D23" s="68" t="s">
        <v>84</v>
      </c>
      <c r="E23" s="75" t="s">
        <v>85</v>
      </c>
      <c r="F23" s="86"/>
      <c r="G23" s="10">
        <f t="shared" si="0"/>
        <v>0</v>
      </c>
      <c r="H23" s="87"/>
      <c r="I23" s="86">
        <v>255.5</v>
      </c>
      <c r="J23" s="10">
        <f t="shared" si="1"/>
        <v>63.875</v>
      </c>
      <c r="K23" s="87">
        <v>10</v>
      </c>
      <c r="L23" s="42">
        <v>258.5</v>
      </c>
      <c r="M23" s="10">
        <f t="shared" si="2"/>
        <v>64.625</v>
      </c>
      <c r="N23" s="43">
        <v>11</v>
      </c>
      <c r="O23" s="42">
        <v>256</v>
      </c>
      <c r="P23" s="10">
        <f t="shared" si="3"/>
        <v>64</v>
      </c>
      <c r="Q23" s="43">
        <v>11</v>
      </c>
      <c r="R23" s="42">
        <v>251</v>
      </c>
      <c r="S23" s="10">
        <f t="shared" si="4"/>
        <v>62.75</v>
      </c>
      <c r="T23" s="43">
        <v>13</v>
      </c>
      <c r="U23" s="43"/>
      <c r="V23" s="11">
        <f t="shared" si="5"/>
        <v>1021</v>
      </c>
      <c r="W23" s="88">
        <f t="shared" si="6"/>
        <v>63.8125</v>
      </c>
    </row>
    <row r="24" spans="1:23" ht="19.5" customHeight="1">
      <c r="A24" s="89">
        <f t="shared" si="7"/>
        <v>13</v>
      </c>
      <c r="B24" s="80" t="s">
        <v>132</v>
      </c>
      <c r="C24" s="81" t="s">
        <v>22</v>
      </c>
      <c r="D24" s="80" t="s">
        <v>133</v>
      </c>
      <c r="E24" s="82" t="s">
        <v>134</v>
      </c>
      <c r="F24" s="86"/>
      <c r="G24" s="10">
        <f t="shared" si="0"/>
        <v>0</v>
      </c>
      <c r="H24" s="87"/>
      <c r="I24" s="86">
        <v>247</v>
      </c>
      <c r="J24" s="10">
        <f t="shared" si="1"/>
        <v>61.75</v>
      </c>
      <c r="K24" s="87">
        <v>11</v>
      </c>
      <c r="L24" s="42">
        <v>247.8</v>
      </c>
      <c r="M24" s="10">
        <f t="shared" si="2"/>
        <v>61.95</v>
      </c>
      <c r="N24" s="43">
        <v>14</v>
      </c>
      <c r="O24" s="42">
        <v>256</v>
      </c>
      <c r="P24" s="10">
        <f t="shared" si="3"/>
        <v>64</v>
      </c>
      <c r="Q24" s="43">
        <v>11</v>
      </c>
      <c r="R24" s="42">
        <v>266.5</v>
      </c>
      <c r="S24" s="10">
        <f t="shared" si="4"/>
        <v>66.625</v>
      </c>
      <c r="T24" s="43">
        <v>8</v>
      </c>
      <c r="U24" s="43"/>
      <c r="V24" s="11">
        <f t="shared" si="5"/>
        <v>1017.3</v>
      </c>
      <c r="W24" s="88">
        <f t="shared" si="6"/>
        <v>63.58125</v>
      </c>
    </row>
    <row r="25" spans="1:23" ht="19.5" customHeight="1">
      <c r="A25" s="89">
        <f t="shared" si="7"/>
        <v>14</v>
      </c>
      <c r="B25" s="85" t="s">
        <v>147</v>
      </c>
      <c r="C25" s="70" t="s">
        <v>25</v>
      </c>
      <c r="D25" s="72" t="s">
        <v>148</v>
      </c>
      <c r="E25" s="73" t="s">
        <v>149</v>
      </c>
      <c r="F25" s="86"/>
      <c r="G25" s="10">
        <f t="shared" si="0"/>
        <v>0</v>
      </c>
      <c r="H25" s="87"/>
      <c r="I25" s="86">
        <v>239</v>
      </c>
      <c r="J25" s="10">
        <f t="shared" si="1"/>
        <v>59.75</v>
      </c>
      <c r="K25" s="87">
        <v>13</v>
      </c>
      <c r="L25" s="42">
        <v>251</v>
      </c>
      <c r="M25" s="10">
        <f t="shared" si="2"/>
        <v>62.75</v>
      </c>
      <c r="N25" s="43">
        <v>13</v>
      </c>
      <c r="O25" s="42">
        <v>260.5</v>
      </c>
      <c r="P25" s="10">
        <f t="shared" si="3"/>
        <v>65.125</v>
      </c>
      <c r="Q25" s="43">
        <v>10</v>
      </c>
      <c r="R25" s="42">
        <v>247.5</v>
      </c>
      <c r="S25" s="10">
        <f t="shared" si="4"/>
        <v>61.875</v>
      </c>
      <c r="T25" s="43">
        <v>14</v>
      </c>
      <c r="U25" s="43"/>
      <c r="V25" s="11">
        <f t="shared" si="5"/>
        <v>998</v>
      </c>
      <c r="W25" s="88">
        <f t="shared" si="6"/>
        <v>62.375</v>
      </c>
    </row>
    <row r="26" spans="1:24" ht="19.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ht="27" customHeight="1">
      <c r="A27" s="66"/>
      <c r="B27" s="22" t="s">
        <v>156</v>
      </c>
      <c r="C27" s="1"/>
      <c r="D27" s="30"/>
      <c r="J27" s="22" t="s">
        <v>16</v>
      </c>
      <c r="S27" s="66"/>
      <c r="T27" s="66"/>
      <c r="U27" s="66"/>
      <c r="V27" s="66"/>
      <c r="W27" s="66"/>
      <c r="X27" s="66"/>
    </row>
    <row r="29" ht="21" customHeight="1">
      <c r="C29" s="1"/>
    </row>
    <row r="46" ht="12.75">
      <c r="C46" s="1"/>
    </row>
    <row r="47" ht="12.75">
      <c r="C47" s="1"/>
    </row>
    <row r="48" ht="12.75">
      <c r="C48" s="1"/>
    </row>
    <row r="49" ht="12.75">
      <c r="C49" s="1"/>
    </row>
  </sheetData>
  <sheetProtection/>
  <mergeCells count="10">
    <mergeCell ref="V9:V10"/>
    <mergeCell ref="W9:W10"/>
    <mergeCell ref="A1:N1"/>
    <mergeCell ref="D2:H2"/>
    <mergeCell ref="A9:A10"/>
    <mergeCell ref="B9:B10"/>
    <mergeCell ref="C9:C10"/>
    <mergeCell ref="D9:D10"/>
    <mergeCell ref="E9:E10"/>
    <mergeCell ref="F9:T9"/>
  </mergeCells>
  <conditionalFormatting sqref="D19 E17 E12 E15 E19:E25">
    <cfRule type="cellIs" priority="5" dxfId="0" operator="equal" stopIfTrue="1">
      <formula>0</formula>
    </cfRule>
    <cfRule type="cellIs" priority="6" dxfId="0" operator="equal" stopIfTrue="1">
      <formula>"#N/A"</formula>
    </cfRule>
  </conditionalFormatting>
  <printOptions/>
  <pageMargins left="0" right="0" top="0.3937007874015748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4">
      <selection activeCell="Q4" sqref="Q4:Q5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30" customWidth="1"/>
    <col min="4" max="4" width="13.00390625" style="1" customWidth="1"/>
    <col min="5" max="5" width="17.28125" style="1" customWidth="1"/>
    <col min="6" max="7" width="7.7109375" style="1" customWidth="1"/>
    <col min="8" max="8" width="5.57421875" style="1" customWidth="1"/>
    <col min="9" max="10" width="7.7109375" style="1" customWidth="1"/>
    <col min="11" max="11" width="5.57421875" style="1" customWidth="1"/>
    <col min="12" max="13" width="7.7109375" style="1" customWidth="1"/>
    <col min="14" max="14" width="5.7109375" style="1" customWidth="1"/>
    <col min="15" max="16" width="7.7109375" style="1" customWidth="1"/>
    <col min="17" max="17" width="6.140625" style="1" customWidth="1"/>
    <col min="18" max="18" width="7.57421875" style="1" customWidth="1"/>
    <col min="19" max="19" width="8.00390625" style="1" customWidth="1"/>
    <col min="20" max="20" width="5.7109375" style="1" customWidth="1"/>
    <col min="21" max="21" width="5.28125" style="1" customWidth="1"/>
    <col min="22" max="22" width="9.140625" style="1" customWidth="1"/>
    <col min="23" max="23" width="11.7109375" style="1" customWidth="1"/>
    <col min="24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19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S2" s="22"/>
    </row>
    <row r="3" spans="1:21" ht="22.5" customHeight="1">
      <c r="A3" s="5"/>
      <c r="B3" s="5"/>
      <c r="C3" s="5"/>
      <c r="D3" s="5"/>
      <c r="E3" s="5"/>
      <c r="F3" s="5"/>
      <c r="G3" s="5"/>
      <c r="H3" s="5"/>
      <c r="I3" s="7"/>
      <c r="O3" s="7" t="s">
        <v>9</v>
      </c>
      <c r="P3" s="52" t="s">
        <v>58</v>
      </c>
      <c r="Q3" s="22" t="s">
        <v>60</v>
      </c>
      <c r="R3" s="5"/>
      <c r="T3" s="7"/>
      <c r="U3" s="5"/>
    </row>
    <row r="4" spans="1:21" ht="22.5" customHeight="1">
      <c r="A4" s="5"/>
      <c r="B4" s="5"/>
      <c r="D4" s="5"/>
      <c r="E4" s="5"/>
      <c r="F4" s="5"/>
      <c r="G4" s="5"/>
      <c r="H4" s="5"/>
      <c r="I4" s="7"/>
      <c r="O4" s="7" t="s">
        <v>9</v>
      </c>
      <c r="P4" s="52" t="s">
        <v>5</v>
      </c>
      <c r="Q4" s="7" t="s">
        <v>109</v>
      </c>
      <c r="R4" s="5"/>
      <c r="U4" s="5"/>
    </row>
    <row r="5" spans="1:21" ht="22.5" customHeight="1">
      <c r="A5" s="5"/>
      <c r="B5" s="5"/>
      <c r="C5" s="28"/>
      <c r="D5" s="5"/>
      <c r="F5" s="5"/>
      <c r="G5" s="5"/>
      <c r="H5" s="5"/>
      <c r="I5" s="22"/>
      <c r="O5" s="7" t="s">
        <v>9</v>
      </c>
      <c r="P5" s="52" t="s">
        <v>6</v>
      </c>
      <c r="Q5" s="22" t="s">
        <v>19</v>
      </c>
      <c r="R5" s="5"/>
      <c r="U5" s="5"/>
    </row>
    <row r="6" spans="1:21" ht="22.5" customHeight="1">
      <c r="A6" s="5"/>
      <c r="B6" s="5"/>
      <c r="C6" s="28"/>
      <c r="D6" s="5"/>
      <c r="E6" s="5"/>
      <c r="F6" s="5"/>
      <c r="G6" s="5"/>
      <c r="H6" s="5"/>
      <c r="O6" s="7" t="s">
        <v>9</v>
      </c>
      <c r="P6" s="52" t="s">
        <v>3</v>
      </c>
      <c r="Q6" s="22" t="s">
        <v>113</v>
      </c>
      <c r="R6" s="5"/>
      <c r="S6" s="22"/>
      <c r="U6" s="5"/>
    </row>
    <row r="7" spans="1:21" ht="22.5" customHeight="1">
      <c r="A7" s="5"/>
      <c r="B7" s="5"/>
      <c r="C7" s="28"/>
      <c r="D7" s="5"/>
      <c r="E7" s="5"/>
      <c r="F7" s="5"/>
      <c r="G7" s="5"/>
      <c r="H7" s="5"/>
      <c r="I7" s="22"/>
      <c r="O7" s="7" t="s">
        <v>9</v>
      </c>
      <c r="P7" s="52" t="s">
        <v>15</v>
      </c>
      <c r="Q7" s="22" t="s">
        <v>61</v>
      </c>
      <c r="R7" s="5"/>
      <c r="S7" s="7"/>
      <c r="U7" s="5"/>
    </row>
    <row r="8" spans="1:19" ht="22.5" customHeight="1" thickBot="1">
      <c r="A8"/>
      <c r="B8"/>
      <c r="C8" s="24"/>
      <c r="D8"/>
      <c r="E8"/>
      <c r="F8" s="4"/>
      <c r="G8" s="4"/>
      <c r="H8"/>
      <c r="O8" s="7"/>
      <c r="P8" s="52"/>
      <c r="Q8" s="22"/>
      <c r="R8" s="5"/>
      <c r="S8" s="7"/>
    </row>
    <row r="9" spans="1:23" ht="19.5" customHeight="1" thickBot="1">
      <c r="A9" s="157" t="s">
        <v>10</v>
      </c>
      <c r="B9" s="159" t="s">
        <v>1</v>
      </c>
      <c r="C9" s="167" t="s">
        <v>4</v>
      </c>
      <c r="D9" s="163" t="s">
        <v>0</v>
      </c>
      <c r="E9" s="165" t="s">
        <v>2</v>
      </c>
      <c r="F9" s="169" t="s">
        <v>13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174" t="s">
        <v>112</v>
      </c>
      <c r="V9" s="165" t="s">
        <v>8</v>
      </c>
      <c r="W9" s="172" t="s">
        <v>7</v>
      </c>
    </row>
    <row r="10" spans="1:23" ht="19.5" customHeight="1" thickBot="1">
      <c r="A10" s="158"/>
      <c r="B10" s="160"/>
      <c r="C10" s="168"/>
      <c r="D10" s="164"/>
      <c r="E10" s="166"/>
      <c r="F10" s="8" t="s">
        <v>58</v>
      </c>
      <c r="G10" s="9" t="s">
        <v>7</v>
      </c>
      <c r="H10" s="13" t="s">
        <v>11</v>
      </c>
      <c r="I10" s="8" t="s">
        <v>5</v>
      </c>
      <c r="J10" s="9" t="s">
        <v>7</v>
      </c>
      <c r="K10" s="13" t="s">
        <v>11</v>
      </c>
      <c r="L10" s="9" t="s">
        <v>6</v>
      </c>
      <c r="M10" s="9" t="s">
        <v>7</v>
      </c>
      <c r="N10" s="13" t="s">
        <v>11</v>
      </c>
      <c r="O10" s="9" t="s">
        <v>3</v>
      </c>
      <c r="P10" s="9" t="s">
        <v>7</v>
      </c>
      <c r="Q10" s="13" t="s">
        <v>11</v>
      </c>
      <c r="R10" s="9" t="s">
        <v>15</v>
      </c>
      <c r="S10" s="9" t="s">
        <v>7</v>
      </c>
      <c r="T10" s="13" t="s">
        <v>11</v>
      </c>
      <c r="U10" s="175"/>
      <c r="V10" s="166"/>
      <c r="W10" s="173"/>
    </row>
    <row r="11" spans="1:23" ht="19.5" customHeight="1">
      <c r="A11" s="21" t="s">
        <v>160</v>
      </c>
      <c r="B11" s="4"/>
      <c r="C11" s="2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9.5" customHeight="1">
      <c r="A12" s="89">
        <v>1</v>
      </c>
      <c r="B12" s="74" t="s">
        <v>127</v>
      </c>
      <c r="C12" s="70" t="s">
        <v>23</v>
      </c>
      <c r="D12" s="72" t="s">
        <v>153</v>
      </c>
      <c r="E12" s="96" t="s">
        <v>129</v>
      </c>
      <c r="F12" s="86">
        <v>228.5</v>
      </c>
      <c r="G12" s="10">
        <f>PRODUCT(F12*100/360)</f>
        <v>63.47222222222222</v>
      </c>
      <c r="H12" s="87">
        <v>4</v>
      </c>
      <c r="I12" s="86">
        <v>238</v>
      </c>
      <c r="J12" s="10">
        <f>PRODUCT(I12*100/360)</f>
        <v>66.11111111111111</v>
      </c>
      <c r="K12" s="87">
        <v>1</v>
      </c>
      <c r="L12" s="42">
        <v>253</v>
      </c>
      <c r="M12" s="10">
        <f>PRODUCT(L12*100/360)</f>
        <v>70.27777777777777</v>
      </c>
      <c r="N12" s="43">
        <v>2</v>
      </c>
      <c r="O12" s="42">
        <v>239.5</v>
      </c>
      <c r="P12" s="10">
        <f>PRODUCT(O12*100/360)</f>
        <v>66.52777777777777</v>
      </c>
      <c r="Q12" s="43">
        <v>2</v>
      </c>
      <c r="R12" s="42">
        <v>249.5</v>
      </c>
      <c r="S12" s="10">
        <f>PRODUCT(R12*100/360)</f>
        <v>69.30555555555556</v>
      </c>
      <c r="T12" s="43">
        <v>1</v>
      </c>
      <c r="U12" s="43"/>
      <c r="V12" s="11">
        <f>SUM(F12+I12+L12+R12+O12)</f>
        <v>1208.5</v>
      </c>
      <c r="W12" s="88">
        <f>PRODUCT(V12/5*100/360)</f>
        <v>67.13888888888889</v>
      </c>
    </row>
    <row r="13" spans="1:23" ht="19.5" customHeight="1">
      <c r="A13" s="89">
        <v>2</v>
      </c>
      <c r="B13" s="74" t="s">
        <v>127</v>
      </c>
      <c r="C13" s="70" t="s">
        <v>23</v>
      </c>
      <c r="D13" s="72" t="s">
        <v>128</v>
      </c>
      <c r="E13" s="96" t="s">
        <v>129</v>
      </c>
      <c r="F13" s="86">
        <v>239.5</v>
      </c>
      <c r="G13" s="10">
        <f>PRODUCT(F13*100/360)</f>
        <v>66.52777777777777</v>
      </c>
      <c r="H13" s="87">
        <v>2</v>
      </c>
      <c r="I13" s="86">
        <v>236</v>
      </c>
      <c r="J13" s="10">
        <f>PRODUCT(I13*100/360)</f>
        <v>65.55555555555556</v>
      </c>
      <c r="K13" s="87">
        <v>2</v>
      </c>
      <c r="L13" s="42">
        <v>242.5</v>
      </c>
      <c r="M13" s="10">
        <f>PRODUCT(L13*100/360)</f>
        <v>67.36111111111111</v>
      </c>
      <c r="N13" s="43">
        <v>3</v>
      </c>
      <c r="O13" s="42">
        <v>240</v>
      </c>
      <c r="P13" s="10">
        <f>PRODUCT(O13*100/360)</f>
        <v>66.66666666666667</v>
      </c>
      <c r="Q13" s="43">
        <v>1</v>
      </c>
      <c r="R13" s="42">
        <v>248</v>
      </c>
      <c r="S13" s="10">
        <f>PRODUCT(R13*100/360)</f>
        <v>68.88888888888889</v>
      </c>
      <c r="T13" s="43">
        <v>2</v>
      </c>
      <c r="U13" s="43"/>
      <c r="V13" s="11">
        <f>SUM(F13+I13+L13+R13+O13)</f>
        <v>1206</v>
      </c>
      <c r="W13" s="88">
        <f>PRODUCT(V13/5*100/360)</f>
        <v>67</v>
      </c>
    </row>
    <row r="14" spans="1:23" ht="19.5" customHeight="1">
      <c r="A14" s="89">
        <v>3</v>
      </c>
      <c r="B14" s="48" t="s">
        <v>135</v>
      </c>
      <c r="C14" s="47" t="s">
        <v>22</v>
      </c>
      <c r="D14" s="48" t="s">
        <v>136</v>
      </c>
      <c r="E14" s="98" t="s">
        <v>137</v>
      </c>
      <c r="F14" s="86">
        <v>242</v>
      </c>
      <c r="G14" s="10">
        <f>PRODUCT(F14*100/360)</f>
        <v>67.22222222222223</v>
      </c>
      <c r="H14" s="87">
        <v>1</v>
      </c>
      <c r="I14" s="86">
        <v>232</v>
      </c>
      <c r="J14" s="10">
        <f>PRODUCT(I14*100/360)</f>
        <v>64.44444444444444</v>
      </c>
      <c r="K14" s="87">
        <v>3</v>
      </c>
      <c r="L14" s="42">
        <v>260.5</v>
      </c>
      <c r="M14" s="10">
        <f>PRODUCT(L14*100/360)</f>
        <v>72.36111111111111</v>
      </c>
      <c r="N14" s="43">
        <v>1</v>
      </c>
      <c r="O14" s="42">
        <v>232.5</v>
      </c>
      <c r="P14" s="10">
        <f>PRODUCT(O14*100/360)</f>
        <v>64.58333333333333</v>
      </c>
      <c r="Q14" s="43">
        <v>4</v>
      </c>
      <c r="R14" s="42">
        <v>231</v>
      </c>
      <c r="S14" s="10">
        <f>PRODUCT(R14*100/360)</f>
        <v>64.16666666666667</v>
      </c>
      <c r="T14" s="43">
        <v>4</v>
      </c>
      <c r="U14" s="43"/>
      <c r="V14" s="11">
        <f>SUM(F14+I14+L14+R14+O14)</f>
        <v>1198</v>
      </c>
      <c r="W14" s="88">
        <f>PRODUCT(V14/5*100/360)</f>
        <v>66.55555555555556</v>
      </c>
    </row>
    <row r="15" spans="1:23" ht="19.5" customHeight="1">
      <c r="A15" s="89">
        <v>4</v>
      </c>
      <c r="B15" s="97" t="s">
        <v>44</v>
      </c>
      <c r="C15" s="70" t="s">
        <v>25</v>
      </c>
      <c r="D15" s="97" t="s">
        <v>45</v>
      </c>
      <c r="E15" s="92" t="s">
        <v>46</v>
      </c>
      <c r="F15" s="86">
        <v>236</v>
      </c>
      <c r="G15" s="10">
        <f>PRODUCT(F15*100/360)</f>
        <v>65.55555555555556</v>
      </c>
      <c r="H15" s="87">
        <v>3</v>
      </c>
      <c r="I15" s="86">
        <v>225</v>
      </c>
      <c r="J15" s="10">
        <f>PRODUCT(I15*100/360)</f>
        <v>62.5</v>
      </c>
      <c r="K15" s="87">
        <v>4</v>
      </c>
      <c r="L15" s="42">
        <v>242.5</v>
      </c>
      <c r="M15" s="10">
        <f>PRODUCT(L15*100/360)</f>
        <v>67.36111111111111</v>
      </c>
      <c r="N15" s="43">
        <v>4</v>
      </c>
      <c r="O15" s="42">
        <v>237</v>
      </c>
      <c r="P15" s="10">
        <f>PRODUCT(O15*100/360)</f>
        <v>65.83333333333333</v>
      </c>
      <c r="Q15" s="43">
        <v>3</v>
      </c>
      <c r="R15" s="42">
        <v>240</v>
      </c>
      <c r="S15" s="10">
        <f>PRODUCT(R15*100/360)</f>
        <v>66.66666666666667</v>
      </c>
      <c r="T15" s="43">
        <v>3</v>
      </c>
      <c r="U15" s="43"/>
      <c r="V15" s="11">
        <f>SUM(F15+I15+L15+R15+O15)</f>
        <v>1180.5</v>
      </c>
      <c r="W15" s="88">
        <f>PRODUCT(V15/5*100/360)</f>
        <v>65.58333333333333</v>
      </c>
    </row>
    <row r="16" spans="1:23" ht="19.5" customHeight="1">
      <c r="A16" s="89">
        <v>5</v>
      </c>
      <c r="B16" s="84" t="s">
        <v>161</v>
      </c>
      <c r="C16" s="70" t="s">
        <v>25</v>
      </c>
      <c r="D16" s="84" t="s">
        <v>162</v>
      </c>
      <c r="E16" s="92" t="s">
        <v>163</v>
      </c>
      <c r="F16" s="86">
        <v>228</v>
      </c>
      <c r="G16" s="10">
        <f>PRODUCT(F16*100/360)</f>
        <v>63.333333333333336</v>
      </c>
      <c r="H16" s="87">
        <v>5</v>
      </c>
      <c r="I16" s="86">
        <v>217.5</v>
      </c>
      <c r="J16" s="10">
        <f>PRODUCT(I16*100/360)</f>
        <v>60.416666666666664</v>
      </c>
      <c r="K16" s="87">
        <v>5</v>
      </c>
      <c r="L16" s="42">
        <v>220.5</v>
      </c>
      <c r="M16" s="10">
        <f>PRODUCT(L16*100/360)</f>
        <v>61.25</v>
      </c>
      <c r="N16" s="43">
        <v>5</v>
      </c>
      <c r="O16" s="42">
        <v>229</v>
      </c>
      <c r="P16" s="10">
        <f>PRODUCT(O16*100/360)</f>
        <v>63.611111111111114</v>
      </c>
      <c r="Q16" s="43">
        <v>5</v>
      </c>
      <c r="R16" s="42">
        <v>223.5</v>
      </c>
      <c r="S16" s="10">
        <f>PRODUCT(R16*100/360)</f>
        <v>62.083333333333336</v>
      </c>
      <c r="T16" s="43">
        <v>5</v>
      </c>
      <c r="U16" s="43"/>
      <c r="V16" s="11">
        <f>SUM(F16+I16+L16+R16+O16)</f>
        <v>1118.5</v>
      </c>
      <c r="W16" s="88">
        <f>PRODUCT(V16/5*100/360)</f>
        <v>62.138888888888886</v>
      </c>
    </row>
    <row r="17" ht="19.5" customHeight="1"/>
    <row r="18" spans="15:18" ht="19.5" customHeight="1">
      <c r="O18" s="7" t="s">
        <v>9</v>
      </c>
      <c r="P18" s="67" t="s">
        <v>5</v>
      </c>
      <c r="Q18" s="7"/>
      <c r="R18" s="5"/>
    </row>
    <row r="19" spans="15:18" ht="19.5" customHeight="1">
      <c r="O19" s="7" t="s">
        <v>9</v>
      </c>
      <c r="P19" s="67" t="s">
        <v>6</v>
      </c>
      <c r="Q19" s="7"/>
      <c r="R19" s="5"/>
    </row>
    <row r="20" spans="15:18" ht="19.5" customHeight="1">
      <c r="O20" s="7" t="s">
        <v>9</v>
      </c>
      <c r="P20" s="67" t="s">
        <v>15</v>
      </c>
      <c r="Q20" s="22"/>
      <c r="R20" s="5"/>
    </row>
    <row r="21" ht="19.5" customHeight="1" thickBot="1"/>
    <row r="22" spans="1:23" ht="19.5" customHeight="1" thickBot="1">
      <c r="A22" s="157" t="s">
        <v>10</v>
      </c>
      <c r="B22" s="159" t="s">
        <v>1</v>
      </c>
      <c r="C22" s="167" t="s">
        <v>4</v>
      </c>
      <c r="D22" s="163" t="s">
        <v>0</v>
      </c>
      <c r="E22" s="165" t="s">
        <v>2</v>
      </c>
      <c r="F22" s="169" t="s">
        <v>13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1"/>
      <c r="U22" s="174" t="s">
        <v>112</v>
      </c>
      <c r="V22" s="165" t="s">
        <v>8</v>
      </c>
      <c r="W22" s="172" t="s">
        <v>7</v>
      </c>
    </row>
    <row r="23" spans="1:23" ht="19.5" customHeight="1" thickBot="1">
      <c r="A23" s="158"/>
      <c r="B23" s="160"/>
      <c r="C23" s="168"/>
      <c r="D23" s="164"/>
      <c r="E23" s="166"/>
      <c r="F23" s="8" t="s">
        <v>58</v>
      </c>
      <c r="G23" s="9" t="s">
        <v>7</v>
      </c>
      <c r="H23" s="13" t="s">
        <v>11</v>
      </c>
      <c r="I23" s="8" t="s">
        <v>5</v>
      </c>
      <c r="J23" s="9" t="s">
        <v>7</v>
      </c>
      <c r="K23" s="13" t="s">
        <v>11</v>
      </c>
      <c r="L23" s="9" t="s">
        <v>6</v>
      </c>
      <c r="M23" s="9" t="s">
        <v>7</v>
      </c>
      <c r="N23" s="13" t="s">
        <v>11</v>
      </c>
      <c r="O23" s="9" t="s">
        <v>3</v>
      </c>
      <c r="P23" s="9" t="s">
        <v>7</v>
      </c>
      <c r="Q23" s="13" t="s">
        <v>11</v>
      </c>
      <c r="R23" s="9" t="s">
        <v>15</v>
      </c>
      <c r="S23" s="9" t="s">
        <v>7</v>
      </c>
      <c r="T23" s="13" t="s">
        <v>11</v>
      </c>
      <c r="U23" s="175"/>
      <c r="V23" s="166"/>
      <c r="W23" s="173"/>
    </row>
    <row r="24" spans="1:23" ht="19.5" customHeight="1">
      <c r="A24" s="21" t="s">
        <v>284</v>
      </c>
      <c r="B24" s="4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9.5" customHeight="1">
      <c r="A25" s="89">
        <v>1</v>
      </c>
      <c r="B25" s="74" t="s">
        <v>127</v>
      </c>
      <c r="C25" s="70" t="s">
        <v>23</v>
      </c>
      <c r="D25" s="72" t="s">
        <v>153</v>
      </c>
      <c r="E25" s="96" t="s">
        <v>129</v>
      </c>
      <c r="F25" s="86"/>
      <c r="G25" s="10">
        <f>PRODUCT(F25*100/400)</f>
        <v>0</v>
      </c>
      <c r="H25" s="87"/>
      <c r="I25" s="86">
        <v>279</v>
      </c>
      <c r="J25" s="10">
        <f>PRODUCT(I25*100/400)</f>
        <v>69.75</v>
      </c>
      <c r="K25" s="87">
        <v>1</v>
      </c>
      <c r="L25" s="42">
        <v>269.5</v>
      </c>
      <c r="M25" s="10">
        <f>PRODUCT(L25*100/400)</f>
        <v>67.375</v>
      </c>
      <c r="N25" s="43">
        <v>3</v>
      </c>
      <c r="O25" s="42"/>
      <c r="P25" s="10">
        <f>PRODUCT(O25*100/400)</f>
        <v>0</v>
      </c>
      <c r="Q25" s="43"/>
      <c r="R25" s="42">
        <v>268.5</v>
      </c>
      <c r="S25" s="10">
        <f>PRODUCT(R25*100/400)</f>
        <v>67.125</v>
      </c>
      <c r="T25" s="43">
        <v>2</v>
      </c>
      <c r="U25" s="43"/>
      <c r="V25" s="11">
        <f>SUM(F25+I25+L25+R25+O25)</f>
        <v>817</v>
      </c>
      <c r="W25" s="88">
        <f>PRODUCT(V25/3*100/400)</f>
        <v>68.08333333333333</v>
      </c>
    </row>
    <row r="26" spans="1:23" ht="19.5" customHeight="1">
      <c r="A26" s="89">
        <v>2</v>
      </c>
      <c r="B26" s="74" t="s">
        <v>127</v>
      </c>
      <c r="C26" s="70" t="s">
        <v>23</v>
      </c>
      <c r="D26" s="72" t="s">
        <v>128</v>
      </c>
      <c r="E26" s="96" t="s">
        <v>129</v>
      </c>
      <c r="F26" s="86"/>
      <c r="G26" s="10">
        <f>PRODUCT(F26*100/400)</f>
        <v>0</v>
      </c>
      <c r="H26" s="87"/>
      <c r="I26" s="86">
        <v>269</v>
      </c>
      <c r="J26" s="10">
        <f>PRODUCT(I26*100/400)</f>
        <v>67.25</v>
      </c>
      <c r="K26" s="87">
        <v>4</v>
      </c>
      <c r="L26" s="42">
        <v>279.5</v>
      </c>
      <c r="M26" s="10">
        <f>PRODUCT(L26*100/400)</f>
        <v>69.875</v>
      </c>
      <c r="N26" s="43">
        <v>1</v>
      </c>
      <c r="O26" s="42"/>
      <c r="P26" s="10">
        <f>PRODUCT(O26*100/400)</f>
        <v>0</v>
      </c>
      <c r="Q26" s="43"/>
      <c r="R26" s="42">
        <v>264</v>
      </c>
      <c r="S26" s="10">
        <f>PRODUCT(R26*100/400)</f>
        <v>66</v>
      </c>
      <c r="T26" s="43">
        <v>4</v>
      </c>
      <c r="U26" s="43"/>
      <c r="V26" s="11">
        <f>SUM(F26+I26+L26+R26+O26)</f>
        <v>812.5</v>
      </c>
      <c r="W26" s="88">
        <f>PRODUCT(V26/3*100/400)</f>
        <v>67.70833333333333</v>
      </c>
    </row>
    <row r="27" spans="1:23" ht="19.5" customHeight="1">
      <c r="A27" s="89">
        <v>3</v>
      </c>
      <c r="B27" s="97" t="s">
        <v>44</v>
      </c>
      <c r="C27" s="70" t="s">
        <v>25</v>
      </c>
      <c r="D27" s="97" t="s">
        <v>45</v>
      </c>
      <c r="E27" s="92" t="s">
        <v>46</v>
      </c>
      <c r="F27" s="86"/>
      <c r="G27" s="10">
        <f>PRODUCT(F27*100/400)</f>
        <v>0</v>
      </c>
      <c r="H27" s="87"/>
      <c r="I27" s="86">
        <v>275</v>
      </c>
      <c r="J27" s="10">
        <f>PRODUCT(I27*100/400)</f>
        <v>68.75</v>
      </c>
      <c r="K27" s="87">
        <v>3</v>
      </c>
      <c r="L27" s="42">
        <v>270</v>
      </c>
      <c r="M27" s="10">
        <f>PRODUCT(L27*100/400)</f>
        <v>67.5</v>
      </c>
      <c r="N27" s="43">
        <v>2</v>
      </c>
      <c r="O27" s="42"/>
      <c r="P27" s="10">
        <f>PRODUCT(O27*100/400)</f>
        <v>0</v>
      </c>
      <c r="Q27" s="43"/>
      <c r="R27" s="42">
        <v>267</v>
      </c>
      <c r="S27" s="10">
        <f>PRODUCT(R27*100/400)</f>
        <v>66.75</v>
      </c>
      <c r="T27" s="43">
        <v>3</v>
      </c>
      <c r="U27" s="43"/>
      <c r="V27" s="11">
        <f>SUM(F27+I27+L27+R27+O27)</f>
        <v>812</v>
      </c>
      <c r="W27" s="88">
        <f>PRODUCT(V27/3*100/400)</f>
        <v>67.66666666666667</v>
      </c>
    </row>
    <row r="28" spans="1:23" ht="19.5" customHeight="1">
      <c r="A28" s="89">
        <v>4</v>
      </c>
      <c r="B28" s="48" t="s">
        <v>135</v>
      </c>
      <c r="C28" s="47" t="s">
        <v>22</v>
      </c>
      <c r="D28" s="48" t="s">
        <v>136</v>
      </c>
      <c r="E28" s="98" t="s">
        <v>137</v>
      </c>
      <c r="F28" s="86"/>
      <c r="G28" s="10">
        <f>PRODUCT(F28*100/400)</f>
        <v>0</v>
      </c>
      <c r="H28" s="87"/>
      <c r="I28" s="86">
        <v>276</v>
      </c>
      <c r="J28" s="10">
        <f>PRODUCT(I28*100/400)</f>
        <v>69</v>
      </c>
      <c r="K28" s="87">
        <v>2</v>
      </c>
      <c r="L28" s="42">
        <v>245</v>
      </c>
      <c r="M28" s="10">
        <f>PRODUCT(L28*100/400)</f>
        <v>61.25</v>
      </c>
      <c r="N28" s="43">
        <v>4</v>
      </c>
      <c r="O28" s="42"/>
      <c r="P28" s="10">
        <f>PRODUCT(O28*100/400)</f>
        <v>0</v>
      </c>
      <c r="Q28" s="43"/>
      <c r="R28" s="42">
        <v>273.5</v>
      </c>
      <c r="S28" s="10">
        <f>PRODUCT(R28*100/400)</f>
        <v>68.375</v>
      </c>
      <c r="T28" s="43">
        <v>1</v>
      </c>
      <c r="U28" s="43"/>
      <c r="V28" s="11">
        <f>SUM(F28+I28+L28+R28+O28)</f>
        <v>794.5</v>
      </c>
      <c r="W28" s="88">
        <f>PRODUCT(V28/3*100/400)</f>
        <v>66.20833333333333</v>
      </c>
    </row>
    <row r="29" spans="1:23" ht="19.5" customHeight="1">
      <c r="A29" s="89">
        <v>5</v>
      </c>
      <c r="B29" s="84" t="s">
        <v>161</v>
      </c>
      <c r="C29" s="70" t="s">
        <v>25</v>
      </c>
      <c r="D29" s="84" t="s">
        <v>162</v>
      </c>
      <c r="E29" s="92" t="s">
        <v>163</v>
      </c>
      <c r="F29" s="86"/>
      <c r="G29" s="10">
        <f>PRODUCT(F29*100/400)</f>
        <v>0</v>
      </c>
      <c r="H29" s="87"/>
      <c r="I29" s="86">
        <v>250</v>
      </c>
      <c r="J29" s="10">
        <f>PRODUCT(I29*100/400)</f>
        <v>62.5</v>
      </c>
      <c r="K29" s="87">
        <v>5</v>
      </c>
      <c r="L29" s="42">
        <v>231</v>
      </c>
      <c r="M29" s="10">
        <f>PRODUCT(L29*100/400)</f>
        <v>57.75</v>
      </c>
      <c r="N29" s="43">
        <v>5</v>
      </c>
      <c r="O29" s="42"/>
      <c r="P29" s="10">
        <f>PRODUCT(O29*100/400)</f>
        <v>0</v>
      </c>
      <c r="Q29" s="43"/>
      <c r="R29" s="42">
        <v>244.7</v>
      </c>
      <c r="S29" s="10">
        <f>PRODUCT(R29*100/400)</f>
        <v>61.175</v>
      </c>
      <c r="T29" s="43">
        <v>5</v>
      </c>
      <c r="U29" s="43"/>
      <c r="V29" s="11">
        <f>SUM(F29+I29+L29+R29+O29)</f>
        <v>725.7</v>
      </c>
      <c r="W29" s="88">
        <f>PRODUCT(V29/3*100/400)</f>
        <v>60.475</v>
      </c>
    </row>
    <row r="30" ht="19.5" customHeight="1"/>
    <row r="31" spans="1:24" ht="19.5" customHeight="1">
      <c r="A31" s="66"/>
      <c r="B31" s="22" t="s">
        <v>156</v>
      </c>
      <c r="C31" s="1"/>
      <c r="D31" s="30"/>
      <c r="J31" s="22" t="s">
        <v>16</v>
      </c>
      <c r="S31" s="66"/>
      <c r="T31" s="66"/>
      <c r="U31" s="66"/>
      <c r="V31" s="66"/>
      <c r="W31" s="66"/>
      <c r="X31" s="66"/>
    </row>
    <row r="32" ht="19.5" customHeight="1"/>
  </sheetData>
  <sheetProtection/>
  <mergeCells count="20">
    <mergeCell ref="A22:A23"/>
    <mergeCell ref="B22:B23"/>
    <mergeCell ref="C22:C23"/>
    <mergeCell ref="D22:D23"/>
    <mergeCell ref="E22:E23"/>
    <mergeCell ref="F22:T22"/>
    <mergeCell ref="A1:N1"/>
    <mergeCell ref="D2:H2"/>
    <mergeCell ref="A9:A10"/>
    <mergeCell ref="B9:B10"/>
    <mergeCell ref="C9:C10"/>
    <mergeCell ref="D9:D10"/>
    <mergeCell ref="E9:E10"/>
    <mergeCell ref="F9:T9"/>
    <mergeCell ref="V9:V10"/>
    <mergeCell ref="W9:W10"/>
    <mergeCell ref="U9:U10"/>
    <mergeCell ref="U22:U23"/>
    <mergeCell ref="V22:V23"/>
    <mergeCell ref="W22:W23"/>
  </mergeCells>
  <conditionalFormatting sqref="E12:E16">
    <cfRule type="cellIs" priority="3" dxfId="0" operator="equal" stopIfTrue="1">
      <formula>0</formula>
    </cfRule>
    <cfRule type="cellIs" priority="4" dxfId="0" operator="equal" stopIfTrue="1">
      <formula>"#N/A"</formula>
    </cfRule>
  </conditionalFormatting>
  <conditionalFormatting sqref="E25:E29">
    <cfRule type="cellIs" priority="1" dxfId="0" operator="equal" stopIfTrue="1">
      <formula>0</formula>
    </cfRule>
    <cfRule type="cellIs" priority="2" dxfId="0" operator="equal" stopIfTrue="1">
      <formula>"#N/A"</formula>
    </cfRule>
  </conditionalFormatting>
  <printOptions/>
  <pageMargins left="0" right="0" top="0.5905511811023623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0">
      <selection activeCell="D12" sqref="D12"/>
    </sheetView>
  </sheetViews>
  <sheetFormatPr defaultColWidth="9.140625" defaultRowHeight="12.75"/>
  <cols>
    <col min="1" max="1" width="6.57421875" style="1" customWidth="1"/>
    <col min="2" max="2" width="20.8515625" style="1" customWidth="1"/>
    <col min="3" max="3" width="7.00390625" style="30" customWidth="1"/>
    <col min="4" max="4" width="12.8515625" style="1" customWidth="1"/>
    <col min="5" max="5" width="21.710937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5" width="7.7109375" style="1" customWidth="1"/>
    <col min="16" max="16" width="9.00390625" style="1" customWidth="1"/>
    <col min="17" max="17" width="10.28125" style="1" customWidth="1"/>
    <col min="18" max="18" width="6.421875" style="1" customWidth="1"/>
    <col min="19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17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O2" s="5"/>
      <c r="P2" s="4"/>
      <c r="Q2" s="33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N3" s="5"/>
      <c r="Q3" s="22"/>
      <c r="R3" s="5"/>
    </row>
    <row r="4" spans="1:18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34" t="s">
        <v>5</v>
      </c>
      <c r="N4" s="7" t="s">
        <v>157</v>
      </c>
      <c r="Q4" s="22"/>
      <c r="R4" s="5"/>
    </row>
    <row r="5" spans="1:18" ht="22.5" customHeight="1">
      <c r="A5" s="5"/>
      <c r="B5" s="5"/>
      <c r="C5" s="28"/>
      <c r="D5" s="5"/>
      <c r="F5" s="5"/>
      <c r="G5" s="5"/>
      <c r="H5" s="5"/>
      <c r="I5" s="7"/>
      <c r="L5" s="7" t="s">
        <v>9</v>
      </c>
      <c r="M5" s="34" t="s">
        <v>6</v>
      </c>
      <c r="N5" s="7" t="s">
        <v>17</v>
      </c>
      <c r="Q5" s="22"/>
      <c r="R5" s="5"/>
    </row>
    <row r="6" spans="1:18" ht="22.5" customHeight="1">
      <c r="A6" s="5"/>
      <c r="B6" s="5"/>
      <c r="C6" s="28"/>
      <c r="D6" s="5"/>
      <c r="E6" s="5"/>
      <c r="F6" s="5"/>
      <c r="G6" s="5"/>
      <c r="H6" s="5"/>
      <c r="I6" s="7"/>
      <c r="L6" s="7" t="s">
        <v>9</v>
      </c>
      <c r="M6" s="34" t="s">
        <v>15</v>
      </c>
      <c r="N6" s="7" t="s">
        <v>60</v>
      </c>
      <c r="Q6" s="22"/>
      <c r="R6" s="5"/>
    </row>
    <row r="7" spans="1:18" ht="22.5" customHeight="1" thickBot="1">
      <c r="A7" s="5"/>
      <c r="B7" s="5"/>
      <c r="C7" s="28"/>
      <c r="D7" s="5"/>
      <c r="E7" s="5"/>
      <c r="F7" s="5"/>
      <c r="G7" s="5"/>
      <c r="H7" s="5"/>
      <c r="I7" s="7"/>
      <c r="N7" s="5"/>
      <c r="O7" s="7"/>
      <c r="P7" s="36"/>
      <c r="Q7" s="22"/>
      <c r="R7" s="5"/>
    </row>
    <row r="8" spans="1:17" ht="22.5" customHeight="1" thickBot="1">
      <c r="A8" s="157" t="s">
        <v>10</v>
      </c>
      <c r="B8" s="159" t="s">
        <v>1</v>
      </c>
      <c r="C8" s="167" t="s">
        <v>4</v>
      </c>
      <c r="D8" s="163" t="s">
        <v>0</v>
      </c>
      <c r="E8" s="165" t="s">
        <v>2</v>
      </c>
      <c r="F8" s="169" t="s">
        <v>13</v>
      </c>
      <c r="G8" s="170"/>
      <c r="H8" s="170"/>
      <c r="I8" s="170"/>
      <c r="J8" s="170"/>
      <c r="K8" s="170"/>
      <c r="L8" s="170"/>
      <c r="M8" s="170"/>
      <c r="N8" s="170"/>
      <c r="O8" s="45"/>
      <c r="P8" s="176" t="s">
        <v>8</v>
      </c>
      <c r="Q8" s="172" t="s">
        <v>7</v>
      </c>
    </row>
    <row r="9" spans="1:17" ht="22.5" customHeight="1" thickBot="1">
      <c r="A9" s="158"/>
      <c r="B9" s="160"/>
      <c r="C9" s="168"/>
      <c r="D9" s="164"/>
      <c r="E9" s="166"/>
      <c r="F9" s="8" t="s">
        <v>5</v>
      </c>
      <c r="G9" s="9" t="s">
        <v>7</v>
      </c>
      <c r="H9" s="13" t="s">
        <v>11</v>
      </c>
      <c r="I9" s="8" t="s">
        <v>6</v>
      </c>
      <c r="J9" s="9" t="s">
        <v>7</v>
      </c>
      <c r="K9" s="13" t="s">
        <v>11</v>
      </c>
      <c r="L9" s="9" t="s">
        <v>15</v>
      </c>
      <c r="M9" s="9" t="s">
        <v>7</v>
      </c>
      <c r="N9" s="44" t="s">
        <v>11</v>
      </c>
      <c r="O9" s="46" t="s">
        <v>14</v>
      </c>
      <c r="P9" s="177"/>
      <c r="Q9" s="173"/>
    </row>
    <row r="10" spans="1:17" ht="22.5" customHeight="1">
      <c r="A10" s="21" t="s">
        <v>164</v>
      </c>
      <c r="B10" s="4"/>
      <c r="C10" s="2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89">
        <v>1</v>
      </c>
      <c r="B11" s="68" t="s">
        <v>68</v>
      </c>
      <c r="C11" s="102" t="s">
        <v>64</v>
      </c>
      <c r="D11" s="93" t="s">
        <v>78</v>
      </c>
      <c r="E11" s="92" t="s">
        <v>67</v>
      </c>
      <c r="F11" s="86">
        <v>245</v>
      </c>
      <c r="G11" s="10">
        <f aca="true" t="shared" si="0" ref="G11:G23">PRODUCT(F11*100/370)</f>
        <v>66.21621621621621</v>
      </c>
      <c r="H11" s="87">
        <v>2</v>
      </c>
      <c r="I11" s="86">
        <v>241.5</v>
      </c>
      <c r="J11" s="10">
        <f aca="true" t="shared" si="1" ref="J11:J23">PRODUCT(I11*100/370)</f>
        <v>65.27027027027027</v>
      </c>
      <c r="K11" s="87">
        <v>1</v>
      </c>
      <c r="L11" s="42">
        <v>248.5</v>
      </c>
      <c r="M11" s="10">
        <f aca="true" t="shared" si="2" ref="M11:M23">PRODUCT(L11*100/370)</f>
        <v>67.16216216216216</v>
      </c>
      <c r="N11" s="43">
        <v>1</v>
      </c>
      <c r="O11" s="43"/>
      <c r="P11" s="11">
        <f aca="true" t="shared" si="3" ref="P11:P23">SUM(F11+I11+L11)</f>
        <v>735</v>
      </c>
      <c r="Q11" s="88">
        <f aca="true" t="shared" si="4" ref="Q11:Q23">PRODUCT(P11/3*100/370)</f>
        <v>66.21621621621621</v>
      </c>
    </row>
    <row r="12" spans="1:17" ht="22.5" customHeight="1">
      <c r="A12" s="89">
        <f>SUM(A11,1)</f>
        <v>2</v>
      </c>
      <c r="B12" s="99" t="s">
        <v>73</v>
      </c>
      <c r="C12" s="91" t="s">
        <v>25</v>
      </c>
      <c r="D12" s="100" t="s">
        <v>165</v>
      </c>
      <c r="E12" s="101" t="s">
        <v>55</v>
      </c>
      <c r="F12" s="86">
        <v>245.5</v>
      </c>
      <c r="G12" s="10">
        <f t="shared" si="0"/>
        <v>66.35135135135135</v>
      </c>
      <c r="H12" s="87">
        <v>1</v>
      </c>
      <c r="I12" s="86">
        <v>236</v>
      </c>
      <c r="J12" s="10">
        <f t="shared" si="1"/>
        <v>63.78378378378378</v>
      </c>
      <c r="K12" s="87">
        <v>4</v>
      </c>
      <c r="L12" s="42">
        <v>241</v>
      </c>
      <c r="M12" s="10">
        <f t="shared" si="2"/>
        <v>65.13513513513513</v>
      </c>
      <c r="N12" s="43">
        <v>2</v>
      </c>
      <c r="O12" s="43"/>
      <c r="P12" s="11">
        <f t="shared" si="3"/>
        <v>722.5</v>
      </c>
      <c r="Q12" s="88">
        <f t="shared" si="4"/>
        <v>65.0900900900901</v>
      </c>
    </row>
    <row r="13" spans="1:17" ht="22.5" customHeight="1">
      <c r="A13" s="89">
        <f>SUM(A12,1)</f>
        <v>3</v>
      </c>
      <c r="B13" s="84" t="s">
        <v>169</v>
      </c>
      <c r="C13" s="91" t="s">
        <v>25</v>
      </c>
      <c r="D13" s="90" t="s">
        <v>170</v>
      </c>
      <c r="E13" s="92" t="s">
        <v>171</v>
      </c>
      <c r="F13" s="86">
        <v>239.5</v>
      </c>
      <c r="G13" s="10">
        <f t="shared" si="0"/>
        <v>64.72972972972973</v>
      </c>
      <c r="H13" s="87">
        <v>3</v>
      </c>
      <c r="I13" s="86">
        <v>236</v>
      </c>
      <c r="J13" s="10">
        <f t="shared" si="1"/>
        <v>63.78378378378378</v>
      </c>
      <c r="K13" s="87">
        <v>5</v>
      </c>
      <c r="L13" s="42">
        <v>238</v>
      </c>
      <c r="M13" s="10">
        <f t="shared" si="2"/>
        <v>64.32432432432432</v>
      </c>
      <c r="N13" s="43">
        <v>4</v>
      </c>
      <c r="O13" s="43"/>
      <c r="P13" s="11">
        <f t="shared" si="3"/>
        <v>713.5</v>
      </c>
      <c r="Q13" s="88">
        <f t="shared" si="4"/>
        <v>64.27927927927928</v>
      </c>
    </row>
    <row r="14" spans="1:17" ht="22.5" customHeight="1">
      <c r="A14" s="89">
        <f>SUM(A13,1)</f>
        <v>4</v>
      </c>
      <c r="B14" s="90" t="s">
        <v>36</v>
      </c>
      <c r="C14" s="91" t="s">
        <v>25</v>
      </c>
      <c r="D14" s="90" t="s">
        <v>37</v>
      </c>
      <c r="E14" s="92" t="s">
        <v>38</v>
      </c>
      <c r="F14" s="86">
        <v>230</v>
      </c>
      <c r="G14" s="10">
        <f t="shared" si="0"/>
        <v>62.16216216216216</v>
      </c>
      <c r="H14" s="87">
        <v>6</v>
      </c>
      <c r="I14" s="86">
        <v>238</v>
      </c>
      <c r="J14" s="10">
        <f t="shared" si="1"/>
        <v>64.32432432432432</v>
      </c>
      <c r="K14" s="87">
        <v>3</v>
      </c>
      <c r="L14" s="42">
        <v>237.5</v>
      </c>
      <c r="M14" s="10">
        <f t="shared" si="2"/>
        <v>64.1891891891892</v>
      </c>
      <c r="N14" s="43">
        <v>5</v>
      </c>
      <c r="O14" s="43"/>
      <c r="P14" s="11">
        <f t="shared" si="3"/>
        <v>705.5</v>
      </c>
      <c r="Q14" s="88">
        <f t="shared" si="4"/>
        <v>63.55855855855855</v>
      </c>
    </row>
    <row r="15" spans="1:17" ht="30" customHeight="1">
      <c r="A15" s="89">
        <f aca="true" t="shared" si="5" ref="A15:A23">SUM(A14,1)</f>
        <v>5</v>
      </c>
      <c r="B15" s="68" t="s">
        <v>68</v>
      </c>
      <c r="C15" s="102" t="s">
        <v>64</v>
      </c>
      <c r="D15" s="93" t="s">
        <v>66</v>
      </c>
      <c r="E15" s="92" t="s">
        <v>67</v>
      </c>
      <c r="F15" s="86">
        <v>232.5</v>
      </c>
      <c r="G15" s="10">
        <f t="shared" si="0"/>
        <v>62.83783783783784</v>
      </c>
      <c r="H15" s="87">
        <v>5</v>
      </c>
      <c r="I15" s="86">
        <v>239.5</v>
      </c>
      <c r="J15" s="10">
        <f t="shared" si="1"/>
        <v>64.72972972972973</v>
      </c>
      <c r="K15" s="87">
        <v>2</v>
      </c>
      <c r="L15" s="42">
        <v>233.5</v>
      </c>
      <c r="M15" s="10">
        <f t="shared" si="2"/>
        <v>63.108108108108105</v>
      </c>
      <c r="N15" s="43">
        <v>7</v>
      </c>
      <c r="O15" s="43"/>
      <c r="P15" s="11">
        <f t="shared" si="3"/>
        <v>705.5</v>
      </c>
      <c r="Q15" s="88">
        <f t="shared" si="4"/>
        <v>63.55855855855855</v>
      </c>
    </row>
    <row r="16" spans="1:17" ht="22.5" customHeight="1">
      <c r="A16" s="89">
        <v>6</v>
      </c>
      <c r="B16" s="68" t="s">
        <v>179</v>
      </c>
      <c r="C16" s="102" t="s">
        <v>25</v>
      </c>
      <c r="D16" s="93" t="s">
        <v>180</v>
      </c>
      <c r="E16" s="92" t="s">
        <v>181</v>
      </c>
      <c r="F16" s="86">
        <v>233.5</v>
      </c>
      <c r="G16" s="10">
        <f t="shared" si="0"/>
        <v>63.108108108108105</v>
      </c>
      <c r="H16" s="87">
        <v>4</v>
      </c>
      <c r="I16" s="86">
        <v>233.5</v>
      </c>
      <c r="J16" s="10">
        <f t="shared" si="1"/>
        <v>63.108108108108105</v>
      </c>
      <c r="K16" s="87">
        <v>9</v>
      </c>
      <c r="L16" s="42">
        <v>236</v>
      </c>
      <c r="M16" s="10">
        <f t="shared" si="2"/>
        <v>63.78378378378378</v>
      </c>
      <c r="N16" s="43">
        <v>6</v>
      </c>
      <c r="O16" s="43"/>
      <c r="P16" s="11">
        <f t="shared" si="3"/>
        <v>703</v>
      </c>
      <c r="Q16" s="88">
        <f t="shared" si="4"/>
        <v>63.33333333333334</v>
      </c>
    </row>
    <row r="17" spans="1:17" ht="22.5" customHeight="1">
      <c r="A17" s="89">
        <v>7</v>
      </c>
      <c r="B17" s="72" t="s">
        <v>166</v>
      </c>
      <c r="C17" s="91" t="s">
        <v>22</v>
      </c>
      <c r="D17" s="95" t="s">
        <v>167</v>
      </c>
      <c r="E17" s="96" t="s">
        <v>168</v>
      </c>
      <c r="F17" s="86">
        <v>227</v>
      </c>
      <c r="G17" s="10">
        <f t="shared" si="0"/>
        <v>61.351351351351354</v>
      </c>
      <c r="H17" s="87">
        <v>9</v>
      </c>
      <c r="I17" s="86">
        <v>232.5</v>
      </c>
      <c r="J17" s="10">
        <f t="shared" si="1"/>
        <v>62.83783783783784</v>
      </c>
      <c r="K17" s="87">
        <v>10</v>
      </c>
      <c r="L17" s="42">
        <v>239.5</v>
      </c>
      <c r="M17" s="10">
        <f t="shared" si="2"/>
        <v>64.72972972972973</v>
      </c>
      <c r="N17" s="43">
        <v>3</v>
      </c>
      <c r="O17" s="43"/>
      <c r="P17" s="11">
        <f t="shared" si="3"/>
        <v>699</v>
      </c>
      <c r="Q17" s="88">
        <f t="shared" si="4"/>
        <v>62.972972972972975</v>
      </c>
    </row>
    <row r="18" spans="1:17" ht="22.5" customHeight="1">
      <c r="A18" s="89">
        <f t="shared" si="5"/>
        <v>8</v>
      </c>
      <c r="B18" s="84" t="s">
        <v>33</v>
      </c>
      <c r="C18" s="91" t="s">
        <v>25</v>
      </c>
      <c r="D18" s="90" t="s">
        <v>34</v>
      </c>
      <c r="E18" s="92" t="s">
        <v>35</v>
      </c>
      <c r="F18" s="86">
        <v>228</v>
      </c>
      <c r="G18" s="10">
        <f t="shared" si="0"/>
        <v>61.62162162162162</v>
      </c>
      <c r="H18" s="87">
        <v>8</v>
      </c>
      <c r="I18" s="86">
        <v>234</v>
      </c>
      <c r="J18" s="10">
        <f t="shared" si="1"/>
        <v>63.24324324324324</v>
      </c>
      <c r="K18" s="87">
        <v>8</v>
      </c>
      <c r="L18" s="42">
        <v>229</v>
      </c>
      <c r="M18" s="10">
        <f t="shared" si="2"/>
        <v>61.891891891891895</v>
      </c>
      <c r="N18" s="43">
        <v>8</v>
      </c>
      <c r="O18" s="43"/>
      <c r="P18" s="11">
        <f t="shared" si="3"/>
        <v>691</v>
      </c>
      <c r="Q18" s="88">
        <f t="shared" si="4"/>
        <v>62.25225225225226</v>
      </c>
    </row>
    <row r="19" spans="1:17" ht="22.5" customHeight="1">
      <c r="A19" s="89">
        <f t="shared" si="5"/>
        <v>9</v>
      </c>
      <c r="B19" s="84" t="s">
        <v>178</v>
      </c>
      <c r="C19" s="91" t="s">
        <v>25</v>
      </c>
      <c r="D19" s="90" t="s">
        <v>29</v>
      </c>
      <c r="E19" s="92" t="s">
        <v>30</v>
      </c>
      <c r="F19" s="86">
        <v>229</v>
      </c>
      <c r="G19" s="10">
        <f t="shared" si="0"/>
        <v>61.891891891891895</v>
      </c>
      <c r="H19" s="87">
        <v>7</v>
      </c>
      <c r="I19" s="86">
        <v>235</v>
      </c>
      <c r="J19" s="10">
        <f t="shared" si="1"/>
        <v>63.513513513513516</v>
      </c>
      <c r="K19" s="87">
        <v>6</v>
      </c>
      <c r="L19" s="42">
        <v>217.5</v>
      </c>
      <c r="M19" s="10">
        <f t="shared" si="2"/>
        <v>58.78378378378378</v>
      </c>
      <c r="N19" s="43">
        <v>13</v>
      </c>
      <c r="O19" s="43"/>
      <c r="P19" s="11">
        <f t="shared" si="3"/>
        <v>681.5</v>
      </c>
      <c r="Q19" s="88">
        <f t="shared" si="4"/>
        <v>61.39639639639639</v>
      </c>
    </row>
    <row r="20" spans="1:17" ht="22.5" customHeight="1">
      <c r="A20" s="89">
        <f t="shared" si="5"/>
        <v>10</v>
      </c>
      <c r="B20" s="68" t="s">
        <v>63</v>
      </c>
      <c r="C20" s="102" t="s">
        <v>64</v>
      </c>
      <c r="D20" s="90" t="s">
        <v>65</v>
      </c>
      <c r="E20" s="92" t="s">
        <v>172</v>
      </c>
      <c r="F20" s="86">
        <v>225</v>
      </c>
      <c r="G20" s="10">
        <f t="shared" si="0"/>
        <v>60.810810810810814</v>
      </c>
      <c r="H20" s="87">
        <v>10</v>
      </c>
      <c r="I20" s="86">
        <v>234.5</v>
      </c>
      <c r="J20" s="10">
        <f t="shared" si="1"/>
        <v>63.37837837837838</v>
      </c>
      <c r="K20" s="87">
        <v>7</v>
      </c>
      <c r="L20" s="42">
        <v>221.5</v>
      </c>
      <c r="M20" s="10">
        <f t="shared" si="2"/>
        <v>59.86486486486486</v>
      </c>
      <c r="N20" s="43">
        <v>11</v>
      </c>
      <c r="O20" s="43">
        <v>1</v>
      </c>
      <c r="P20" s="11">
        <f t="shared" si="3"/>
        <v>681</v>
      </c>
      <c r="Q20" s="88">
        <f t="shared" si="4"/>
        <v>61.351351351351354</v>
      </c>
    </row>
    <row r="21" spans="1:17" ht="22.5" customHeight="1">
      <c r="A21" s="89">
        <f t="shared" si="5"/>
        <v>11</v>
      </c>
      <c r="B21" s="68" t="s">
        <v>173</v>
      </c>
      <c r="C21" s="91" t="s">
        <v>23</v>
      </c>
      <c r="D21" s="93" t="s">
        <v>174</v>
      </c>
      <c r="E21" s="103" t="s">
        <v>173</v>
      </c>
      <c r="F21" s="86">
        <v>223</v>
      </c>
      <c r="G21" s="10">
        <f t="shared" si="0"/>
        <v>60.270270270270274</v>
      </c>
      <c r="H21" s="87">
        <v>11</v>
      </c>
      <c r="I21" s="86">
        <v>222</v>
      </c>
      <c r="J21" s="10">
        <f t="shared" si="1"/>
        <v>60</v>
      </c>
      <c r="K21" s="87">
        <v>12</v>
      </c>
      <c r="L21" s="42">
        <v>227.5</v>
      </c>
      <c r="M21" s="10">
        <f t="shared" si="2"/>
        <v>61.486486486486484</v>
      </c>
      <c r="N21" s="43">
        <v>9</v>
      </c>
      <c r="O21" s="43"/>
      <c r="P21" s="11">
        <f t="shared" si="3"/>
        <v>672.5</v>
      </c>
      <c r="Q21" s="88">
        <f t="shared" si="4"/>
        <v>60.58558558558558</v>
      </c>
    </row>
    <row r="22" spans="1:17" ht="22.5" customHeight="1">
      <c r="A22" s="89">
        <f t="shared" si="5"/>
        <v>12</v>
      </c>
      <c r="B22" s="104" t="s">
        <v>69</v>
      </c>
      <c r="C22" s="105" t="s">
        <v>25</v>
      </c>
      <c r="D22" s="104" t="s">
        <v>70</v>
      </c>
      <c r="E22" s="106" t="s">
        <v>71</v>
      </c>
      <c r="F22" s="86">
        <v>210.65</v>
      </c>
      <c r="G22" s="10">
        <f t="shared" si="0"/>
        <v>56.932432432432435</v>
      </c>
      <c r="H22" s="87">
        <v>12</v>
      </c>
      <c r="I22" s="86">
        <v>225.65</v>
      </c>
      <c r="J22" s="10">
        <f t="shared" si="1"/>
        <v>60.986486486486484</v>
      </c>
      <c r="K22" s="87">
        <v>11</v>
      </c>
      <c r="L22" s="42">
        <v>223.15</v>
      </c>
      <c r="M22" s="10">
        <f t="shared" si="2"/>
        <v>60.310810810810814</v>
      </c>
      <c r="N22" s="43">
        <v>10</v>
      </c>
      <c r="O22" s="43"/>
      <c r="P22" s="11">
        <f t="shared" si="3"/>
        <v>659.45</v>
      </c>
      <c r="Q22" s="88">
        <f t="shared" si="4"/>
        <v>59.40990990990991</v>
      </c>
    </row>
    <row r="23" spans="1:17" ht="22.5" customHeight="1">
      <c r="A23" s="89">
        <f t="shared" si="5"/>
        <v>13</v>
      </c>
      <c r="B23" s="72" t="s">
        <v>175</v>
      </c>
      <c r="C23" s="91" t="s">
        <v>23</v>
      </c>
      <c r="D23" s="95" t="s">
        <v>176</v>
      </c>
      <c r="E23" s="96" t="s">
        <v>177</v>
      </c>
      <c r="F23" s="86">
        <v>201</v>
      </c>
      <c r="G23" s="10">
        <f t="shared" si="0"/>
        <v>54.32432432432432</v>
      </c>
      <c r="H23" s="87">
        <v>13</v>
      </c>
      <c r="I23" s="86">
        <v>208</v>
      </c>
      <c r="J23" s="10">
        <f t="shared" si="1"/>
        <v>56.21621621621622</v>
      </c>
      <c r="K23" s="87">
        <v>13</v>
      </c>
      <c r="L23" s="42">
        <v>221</v>
      </c>
      <c r="M23" s="10">
        <f t="shared" si="2"/>
        <v>59.729729729729726</v>
      </c>
      <c r="N23" s="43">
        <v>12</v>
      </c>
      <c r="O23" s="43"/>
      <c r="P23" s="11">
        <f t="shared" si="3"/>
        <v>630</v>
      </c>
      <c r="Q23" s="88">
        <f t="shared" si="4"/>
        <v>56.75675675675676</v>
      </c>
    </row>
    <row r="24" spans="3:9" ht="13.5">
      <c r="C24" s="1"/>
      <c r="F24" s="4"/>
      <c r="G24" s="4"/>
      <c r="H24" s="4"/>
      <c r="I24" s="4"/>
    </row>
    <row r="25" spans="1:10" ht="15">
      <c r="A25" s="12"/>
      <c r="C25" s="1"/>
      <c r="F25" s="4"/>
      <c r="G25" s="4"/>
      <c r="H25" s="4"/>
      <c r="I25" s="4"/>
      <c r="J25" s="4"/>
    </row>
    <row r="26" spans="1:24" ht="19.5" customHeight="1">
      <c r="A26" s="66"/>
      <c r="B26" s="22" t="s">
        <v>156</v>
      </c>
      <c r="C26" s="1"/>
      <c r="D26" s="30"/>
      <c r="J26" s="22" t="s">
        <v>16</v>
      </c>
      <c r="S26" s="66"/>
      <c r="T26" s="66"/>
      <c r="U26" s="66"/>
      <c r="V26" s="66"/>
      <c r="W26" s="66"/>
      <c r="X26" s="66"/>
    </row>
    <row r="27" ht="12.75">
      <c r="C27" s="1"/>
    </row>
    <row r="28" ht="12.75">
      <c r="C28" s="1"/>
    </row>
    <row r="29" ht="21" customHeight="1">
      <c r="B29" s="21"/>
    </row>
  </sheetData>
  <sheetProtection/>
  <mergeCells count="10">
    <mergeCell ref="F8:N8"/>
    <mergeCell ref="P8:P9"/>
    <mergeCell ref="Q8:Q9"/>
    <mergeCell ref="A1:N1"/>
    <mergeCell ref="D2:H2"/>
    <mergeCell ref="A8:A9"/>
    <mergeCell ref="B8:B9"/>
    <mergeCell ref="C8:C9"/>
    <mergeCell ref="D8:D9"/>
    <mergeCell ref="E8:E9"/>
  </mergeCells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6.57421875" style="1" customWidth="1"/>
    <col min="2" max="2" width="20.8515625" style="1" customWidth="1"/>
    <col min="3" max="3" width="7.00390625" style="30" customWidth="1"/>
    <col min="4" max="4" width="12.8515625" style="1" customWidth="1"/>
    <col min="5" max="5" width="21.710937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5" width="7.7109375" style="1" customWidth="1"/>
    <col min="16" max="16" width="9.00390625" style="1" customWidth="1"/>
    <col min="17" max="17" width="10.28125" style="1" customWidth="1"/>
    <col min="18" max="18" width="6.421875" style="1" customWidth="1"/>
    <col min="19" max="16384" width="9.140625" style="1" customWidth="1"/>
  </cols>
  <sheetData>
    <row r="1" spans="1:17" ht="22.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3"/>
      <c r="P1" s="4"/>
      <c r="Q1" s="4"/>
    </row>
    <row r="2" spans="1:17" ht="22.5" customHeight="1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O2" s="5"/>
      <c r="P2" s="4"/>
      <c r="Q2" s="33"/>
    </row>
    <row r="3" spans="1:18" ht="22.5" customHeight="1">
      <c r="A3" s="5"/>
      <c r="B3" s="5"/>
      <c r="C3" s="5"/>
      <c r="D3" s="5"/>
      <c r="E3" s="5"/>
      <c r="F3" s="5"/>
      <c r="G3" s="5"/>
      <c r="H3" s="5"/>
      <c r="I3" s="7"/>
      <c r="N3" s="5"/>
      <c r="Q3" s="22"/>
      <c r="R3" s="5"/>
    </row>
    <row r="4" spans="1:18" ht="22.5" customHeight="1">
      <c r="A4" s="5"/>
      <c r="B4" s="5"/>
      <c r="D4" s="5"/>
      <c r="E4" s="5"/>
      <c r="F4" s="5"/>
      <c r="G4" s="5"/>
      <c r="H4" s="5"/>
      <c r="I4" s="7"/>
      <c r="L4" s="7" t="s">
        <v>9</v>
      </c>
      <c r="M4" s="125" t="s">
        <v>5</v>
      </c>
      <c r="N4" s="7" t="s">
        <v>109</v>
      </c>
      <c r="Q4" s="22"/>
      <c r="R4" s="5"/>
    </row>
    <row r="5" spans="1:18" ht="22.5" customHeight="1">
      <c r="A5" s="5"/>
      <c r="B5" s="5"/>
      <c r="C5" s="28"/>
      <c r="D5" s="5"/>
      <c r="F5" s="5"/>
      <c r="G5" s="5"/>
      <c r="H5" s="5"/>
      <c r="I5" s="7"/>
      <c r="L5" s="7" t="s">
        <v>9</v>
      </c>
      <c r="M5" s="125" t="s">
        <v>6</v>
      </c>
      <c r="N5" s="22" t="s">
        <v>19</v>
      </c>
      <c r="Q5" s="22"/>
      <c r="R5" s="5"/>
    </row>
    <row r="6" spans="1:18" ht="22.5" customHeight="1">
      <c r="A6" s="5"/>
      <c r="B6" s="5"/>
      <c r="C6" s="28"/>
      <c r="D6" s="5"/>
      <c r="E6" s="5"/>
      <c r="F6" s="5"/>
      <c r="G6" s="5"/>
      <c r="H6" s="5"/>
      <c r="I6" s="7"/>
      <c r="L6" s="7" t="s">
        <v>9</v>
      </c>
      <c r="M6" s="125" t="s">
        <v>15</v>
      </c>
      <c r="N6" s="7" t="s">
        <v>157</v>
      </c>
      <c r="Q6" s="22"/>
      <c r="R6" s="5"/>
    </row>
    <row r="7" spans="1:18" ht="22.5" customHeight="1" thickBot="1">
      <c r="A7" s="5"/>
      <c r="B7" s="5"/>
      <c r="C7" s="28"/>
      <c r="D7" s="5"/>
      <c r="E7" s="5"/>
      <c r="F7" s="5"/>
      <c r="G7" s="5"/>
      <c r="H7" s="5"/>
      <c r="I7" s="7"/>
      <c r="N7" s="5"/>
      <c r="O7" s="7"/>
      <c r="P7" s="125"/>
      <c r="Q7" s="22"/>
      <c r="R7" s="5"/>
    </row>
    <row r="8" spans="1:17" ht="22.5" customHeight="1" thickBot="1">
      <c r="A8" s="157" t="s">
        <v>10</v>
      </c>
      <c r="B8" s="159" t="s">
        <v>1</v>
      </c>
      <c r="C8" s="167" t="s">
        <v>4</v>
      </c>
      <c r="D8" s="163" t="s">
        <v>0</v>
      </c>
      <c r="E8" s="165" t="s">
        <v>2</v>
      </c>
      <c r="F8" s="169" t="s">
        <v>13</v>
      </c>
      <c r="G8" s="170"/>
      <c r="H8" s="170"/>
      <c r="I8" s="170"/>
      <c r="J8" s="170"/>
      <c r="K8" s="170"/>
      <c r="L8" s="170"/>
      <c r="M8" s="170"/>
      <c r="N8" s="170"/>
      <c r="O8" s="45"/>
      <c r="P8" s="176" t="s">
        <v>8</v>
      </c>
      <c r="Q8" s="172" t="s">
        <v>7</v>
      </c>
    </row>
    <row r="9" spans="1:17" ht="22.5" customHeight="1" thickBot="1">
      <c r="A9" s="158"/>
      <c r="B9" s="160"/>
      <c r="C9" s="168"/>
      <c r="D9" s="164"/>
      <c r="E9" s="166"/>
      <c r="F9" s="8" t="s">
        <v>5</v>
      </c>
      <c r="G9" s="9" t="s">
        <v>7</v>
      </c>
      <c r="H9" s="13" t="s">
        <v>11</v>
      </c>
      <c r="I9" s="8" t="s">
        <v>6</v>
      </c>
      <c r="J9" s="9" t="s">
        <v>7</v>
      </c>
      <c r="K9" s="13" t="s">
        <v>11</v>
      </c>
      <c r="L9" s="9" t="s">
        <v>15</v>
      </c>
      <c r="M9" s="9" t="s">
        <v>7</v>
      </c>
      <c r="N9" s="44" t="s">
        <v>11</v>
      </c>
      <c r="O9" s="46" t="s">
        <v>14</v>
      </c>
      <c r="P9" s="177"/>
      <c r="Q9" s="173"/>
    </row>
    <row r="10" spans="1:17" ht="22.5" customHeight="1">
      <c r="A10" s="21" t="s">
        <v>289</v>
      </c>
      <c r="B10" s="4"/>
      <c r="C10" s="2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89">
        <v>1</v>
      </c>
      <c r="B11" s="68" t="s">
        <v>68</v>
      </c>
      <c r="C11" s="102" t="s">
        <v>64</v>
      </c>
      <c r="D11" s="93" t="s">
        <v>78</v>
      </c>
      <c r="E11" s="92" t="s">
        <v>67</v>
      </c>
      <c r="F11" s="86">
        <v>273</v>
      </c>
      <c r="G11" s="10">
        <f aca="true" t="shared" si="0" ref="G11:G22">PRODUCT(F11*100/400)</f>
        <v>68.25</v>
      </c>
      <c r="H11" s="87">
        <v>2</v>
      </c>
      <c r="I11" s="86">
        <v>276.5</v>
      </c>
      <c r="J11" s="10">
        <f aca="true" t="shared" si="1" ref="J11:J22">PRODUCT(I11*100/400)</f>
        <v>69.125</v>
      </c>
      <c r="K11" s="87">
        <v>1</v>
      </c>
      <c r="L11" s="42">
        <v>268</v>
      </c>
      <c r="M11" s="10">
        <f aca="true" t="shared" si="2" ref="M11:M22">PRODUCT(L11*100/400)</f>
        <v>67</v>
      </c>
      <c r="N11" s="43">
        <v>1</v>
      </c>
      <c r="O11" s="43"/>
      <c r="P11" s="11">
        <f aca="true" t="shared" si="3" ref="P11:P22">SUM(F11+I11+L11)</f>
        <v>817.5</v>
      </c>
      <c r="Q11" s="88">
        <f aca="true" t="shared" si="4" ref="Q11:Q22">PRODUCT(P11/3*100/400)</f>
        <v>68.125</v>
      </c>
    </row>
    <row r="12" spans="1:17" ht="22.5" customHeight="1">
      <c r="A12" s="89">
        <f>SUM(A11,1)</f>
        <v>2</v>
      </c>
      <c r="B12" s="84" t="s">
        <v>169</v>
      </c>
      <c r="C12" s="91" t="s">
        <v>25</v>
      </c>
      <c r="D12" s="90" t="s">
        <v>170</v>
      </c>
      <c r="E12" s="92" t="s">
        <v>171</v>
      </c>
      <c r="F12" s="86">
        <v>269.1</v>
      </c>
      <c r="G12" s="10">
        <f t="shared" si="0"/>
        <v>67.275</v>
      </c>
      <c r="H12" s="87">
        <v>3</v>
      </c>
      <c r="I12" s="86">
        <v>276.5</v>
      </c>
      <c r="J12" s="10">
        <f t="shared" si="1"/>
        <v>69.125</v>
      </c>
      <c r="K12" s="87">
        <v>1</v>
      </c>
      <c r="L12" s="42">
        <v>268</v>
      </c>
      <c r="M12" s="10">
        <f t="shared" si="2"/>
        <v>67</v>
      </c>
      <c r="N12" s="43">
        <v>1</v>
      </c>
      <c r="O12" s="43"/>
      <c r="P12" s="11">
        <f t="shared" si="3"/>
        <v>813.6</v>
      </c>
      <c r="Q12" s="88">
        <f t="shared" si="4"/>
        <v>67.8</v>
      </c>
    </row>
    <row r="13" spans="1:17" ht="22.5" customHeight="1">
      <c r="A13" s="89">
        <f>SUM(A12,1)</f>
        <v>3</v>
      </c>
      <c r="B13" s="99" t="s">
        <v>73</v>
      </c>
      <c r="C13" s="91" t="s">
        <v>25</v>
      </c>
      <c r="D13" s="100" t="s">
        <v>165</v>
      </c>
      <c r="E13" s="101" t="s">
        <v>55</v>
      </c>
      <c r="F13" s="86">
        <v>274.3</v>
      </c>
      <c r="G13" s="10">
        <f t="shared" si="0"/>
        <v>68.575</v>
      </c>
      <c r="H13" s="87">
        <v>1</v>
      </c>
      <c r="I13" s="86">
        <v>272</v>
      </c>
      <c r="J13" s="10">
        <f t="shared" si="1"/>
        <v>68</v>
      </c>
      <c r="K13" s="87">
        <v>3</v>
      </c>
      <c r="L13" s="42">
        <v>254</v>
      </c>
      <c r="M13" s="10">
        <f t="shared" si="2"/>
        <v>63.5</v>
      </c>
      <c r="N13" s="43">
        <v>5</v>
      </c>
      <c r="O13" s="43"/>
      <c r="P13" s="11">
        <f t="shared" si="3"/>
        <v>800.3</v>
      </c>
      <c r="Q13" s="88">
        <f t="shared" si="4"/>
        <v>66.69166666666666</v>
      </c>
    </row>
    <row r="14" spans="1:17" ht="22.5" customHeight="1">
      <c r="A14" s="89">
        <f>SUM(A13,1)</f>
        <v>4</v>
      </c>
      <c r="B14" s="72" t="s">
        <v>166</v>
      </c>
      <c r="C14" s="91" t="s">
        <v>22</v>
      </c>
      <c r="D14" s="95" t="s">
        <v>167</v>
      </c>
      <c r="E14" s="96" t="s">
        <v>168</v>
      </c>
      <c r="F14" s="86">
        <v>256.6</v>
      </c>
      <c r="G14" s="10">
        <f t="shared" si="0"/>
        <v>64.15</v>
      </c>
      <c r="H14" s="87">
        <v>7</v>
      </c>
      <c r="I14" s="86">
        <v>271</v>
      </c>
      <c r="J14" s="10">
        <f t="shared" si="1"/>
        <v>67.75</v>
      </c>
      <c r="K14" s="87">
        <v>4</v>
      </c>
      <c r="L14" s="42">
        <v>251.5</v>
      </c>
      <c r="M14" s="10">
        <f t="shared" si="2"/>
        <v>62.875</v>
      </c>
      <c r="N14" s="43">
        <v>6</v>
      </c>
      <c r="O14" s="43"/>
      <c r="P14" s="11">
        <f t="shared" si="3"/>
        <v>779.1</v>
      </c>
      <c r="Q14" s="88">
        <f t="shared" si="4"/>
        <v>64.925</v>
      </c>
    </row>
    <row r="15" spans="1:17" ht="30" customHeight="1">
      <c r="A15" s="89">
        <f aca="true" t="shared" si="5" ref="A15:A22">SUM(A14,1)</f>
        <v>5</v>
      </c>
      <c r="B15" s="68" t="s">
        <v>68</v>
      </c>
      <c r="C15" s="102" t="s">
        <v>64</v>
      </c>
      <c r="D15" s="93" t="s">
        <v>66</v>
      </c>
      <c r="E15" s="92" t="s">
        <v>67</v>
      </c>
      <c r="F15" s="86">
        <v>257.8</v>
      </c>
      <c r="G15" s="10">
        <f t="shared" si="0"/>
        <v>64.45</v>
      </c>
      <c r="H15" s="87">
        <v>6</v>
      </c>
      <c r="I15" s="86">
        <v>252</v>
      </c>
      <c r="J15" s="10">
        <f t="shared" si="1"/>
        <v>63</v>
      </c>
      <c r="K15" s="87">
        <v>5</v>
      </c>
      <c r="L15" s="42">
        <v>261</v>
      </c>
      <c r="M15" s="10">
        <f t="shared" si="2"/>
        <v>65.25</v>
      </c>
      <c r="N15" s="43">
        <v>3</v>
      </c>
      <c r="O15" s="43"/>
      <c r="P15" s="11">
        <f t="shared" si="3"/>
        <v>770.8</v>
      </c>
      <c r="Q15" s="88">
        <f t="shared" si="4"/>
        <v>64.23333333333333</v>
      </c>
    </row>
    <row r="16" spans="1:17" ht="22.5" customHeight="1">
      <c r="A16" s="89">
        <v>6</v>
      </c>
      <c r="B16" s="90" t="s">
        <v>36</v>
      </c>
      <c r="C16" s="91" t="s">
        <v>25</v>
      </c>
      <c r="D16" s="90" t="s">
        <v>37</v>
      </c>
      <c r="E16" s="92" t="s">
        <v>38</v>
      </c>
      <c r="F16" s="86">
        <v>264.3</v>
      </c>
      <c r="G16" s="10">
        <f t="shared" si="0"/>
        <v>66.075</v>
      </c>
      <c r="H16" s="87">
        <v>4</v>
      </c>
      <c r="I16" s="86">
        <v>243.5</v>
      </c>
      <c r="J16" s="10">
        <f t="shared" si="1"/>
        <v>60.875</v>
      </c>
      <c r="K16" s="87">
        <v>6</v>
      </c>
      <c r="L16" s="42">
        <v>258</v>
      </c>
      <c r="M16" s="10">
        <f t="shared" si="2"/>
        <v>64.5</v>
      </c>
      <c r="N16" s="43">
        <v>4</v>
      </c>
      <c r="O16" s="43"/>
      <c r="P16" s="11">
        <f t="shared" si="3"/>
        <v>765.8</v>
      </c>
      <c r="Q16" s="88">
        <f t="shared" si="4"/>
        <v>63.81666666666666</v>
      </c>
    </row>
    <row r="17" spans="1:17" ht="22.5" customHeight="1">
      <c r="A17" s="89">
        <v>7</v>
      </c>
      <c r="B17" s="68" t="s">
        <v>179</v>
      </c>
      <c r="C17" s="102" t="s">
        <v>25</v>
      </c>
      <c r="D17" s="93" t="s">
        <v>180</v>
      </c>
      <c r="E17" s="92" t="s">
        <v>181</v>
      </c>
      <c r="F17" s="86">
        <v>258.1</v>
      </c>
      <c r="G17" s="10">
        <f t="shared" si="0"/>
        <v>64.525</v>
      </c>
      <c r="H17" s="87">
        <v>5</v>
      </c>
      <c r="I17" s="86">
        <v>243.5</v>
      </c>
      <c r="J17" s="10">
        <f t="shared" si="1"/>
        <v>60.875</v>
      </c>
      <c r="K17" s="87">
        <v>6</v>
      </c>
      <c r="L17" s="42">
        <v>248.5</v>
      </c>
      <c r="M17" s="10">
        <f t="shared" si="2"/>
        <v>62.125</v>
      </c>
      <c r="N17" s="43">
        <v>8</v>
      </c>
      <c r="O17" s="43"/>
      <c r="P17" s="11">
        <f t="shared" si="3"/>
        <v>750.1</v>
      </c>
      <c r="Q17" s="88">
        <f t="shared" si="4"/>
        <v>62.50833333333333</v>
      </c>
    </row>
    <row r="18" spans="1:17" ht="22.5" customHeight="1">
      <c r="A18" s="89">
        <f t="shared" si="5"/>
        <v>8</v>
      </c>
      <c r="B18" s="84" t="s">
        <v>33</v>
      </c>
      <c r="C18" s="91" t="s">
        <v>25</v>
      </c>
      <c r="D18" s="90" t="s">
        <v>34</v>
      </c>
      <c r="E18" s="92" t="s">
        <v>35</v>
      </c>
      <c r="F18" s="86">
        <v>251.7</v>
      </c>
      <c r="G18" s="10">
        <f t="shared" si="0"/>
        <v>62.925</v>
      </c>
      <c r="H18" s="87">
        <v>8</v>
      </c>
      <c r="I18" s="86">
        <v>242.5</v>
      </c>
      <c r="J18" s="10">
        <f t="shared" si="1"/>
        <v>60.625</v>
      </c>
      <c r="K18" s="87">
        <v>9</v>
      </c>
      <c r="L18" s="42">
        <v>249.5</v>
      </c>
      <c r="M18" s="10">
        <f t="shared" si="2"/>
        <v>62.375</v>
      </c>
      <c r="N18" s="43">
        <v>7</v>
      </c>
      <c r="O18" s="43"/>
      <c r="P18" s="11">
        <f t="shared" si="3"/>
        <v>743.7</v>
      </c>
      <c r="Q18" s="88">
        <f t="shared" si="4"/>
        <v>61.975</v>
      </c>
    </row>
    <row r="19" spans="1:17" ht="22.5" customHeight="1">
      <c r="A19" s="89">
        <f t="shared" si="5"/>
        <v>9</v>
      </c>
      <c r="B19" s="84" t="s">
        <v>178</v>
      </c>
      <c r="C19" s="91" t="s">
        <v>25</v>
      </c>
      <c r="D19" s="90" t="s">
        <v>29</v>
      </c>
      <c r="E19" s="92" t="s">
        <v>30</v>
      </c>
      <c r="F19" s="86">
        <v>247.7</v>
      </c>
      <c r="G19" s="10">
        <f t="shared" si="0"/>
        <v>61.925</v>
      </c>
      <c r="H19" s="87">
        <v>9</v>
      </c>
      <c r="I19" s="86">
        <v>239</v>
      </c>
      <c r="J19" s="10">
        <f t="shared" si="1"/>
        <v>59.75</v>
      </c>
      <c r="K19" s="87">
        <v>10</v>
      </c>
      <c r="L19" s="42">
        <v>244.5</v>
      </c>
      <c r="M19" s="10">
        <f t="shared" si="2"/>
        <v>61.125</v>
      </c>
      <c r="N19" s="43">
        <v>9</v>
      </c>
      <c r="O19" s="43"/>
      <c r="P19" s="11">
        <f t="shared" si="3"/>
        <v>731.2</v>
      </c>
      <c r="Q19" s="88">
        <f t="shared" si="4"/>
        <v>60.93333333333334</v>
      </c>
    </row>
    <row r="20" spans="1:17" ht="22.5" customHeight="1">
      <c r="A20" s="89">
        <f t="shared" si="5"/>
        <v>10</v>
      </c>
      <c r="B20" s="72" t="s">
        <v>175</v>
      </c>
      <c r="C20" s="91" t="s">
        <v>23</v>
      </c>
      <c r="D20" s="95" t="s">
        <v>176</v>
      </c>
      <c r="E20" s="96" t="s">
        <v>177</v>
      </c>
      <c r="F20" s="86">
        <v>247.2</v>
      </c>
      <c r="G20" s="10">
        <f t="shared" si="0"/>
        <v>61.8</v>
      </c>
      <c r="H20" s="87">
        <v>10</v>
      </c>
      <c r="I20" s="86">
        <v>243</v>
      </c>
      <c r="J20" s="10">
        <f t="shared" si="1"/>
        <v>60.75</v>
      </c>
      <c r="K20" s="87">
        <v>8</v>
      </c>
      <c r="L20" s="42">
        <v>240.5</v>
      </c>
      <c r="M20" s="10">
        <f t="shared" si="2"/>
        <v>60.125</v>
      </c>
      <c r="N20" s="43">
        <v>10</v>
      </c>
      <c r="O20" s="43"/>
      <c r="P20" s="11">
        <f t="shared" si="3"/>
        <v>730.7</v>
      </c>
      <c r="Q20" s="88">
        <f t="shared" si="4"/>
        <v>60.89166666666667</v>
      </c>
    </row>
    <row r="21" spans="1:17" ht="22.5" customHeight="1">
      <c r="A21" s="89">
        <f t="shared" si="5"/>
        <v>11</v>
      </c>
      <c r="B21" s="104" t="s">
        <v>69</v>
      </c>
      <c r="C21" s="105" t="s">
        <v>25</v>
      </c>
      <c r="D21" s="104" t="s">
        <v>70</v>
      </c>
      <c r="E21" s="106" t="s">
        <v>71</v>
      </c>
      <c r="F21" s="86">
        <v>241.8</v>
      </c>
      <c r="G21" s="10">
        <f t="shared" si="0"/>
        <v>60.45</v>
      </c>
      <c r="H21" s="87">
        <v>11</v>
      </c>
      <c r="I21" s="86">
        <v>237.5</v>
      </c>
      <c r="J21" s="10">
        <f t="shared" si="1"/>
        <v>59.375</v>
      </c>
      <c r="K21" s="87">
        <v>11</v>
      </c>
      <c r="L21" s="42">
        <v>206</v>
      </c>
      <c r="M21" s="10">
        <f t="shared" si="2"/>
        <v>51.5</v>
      </c>
      <c r="N21" s="43">
        <v>12</v>
      </c>
      <c r="O21" s="43"/>
      <c r="P21" s="11">
        <f t="shared" si="3"/>
        <v>685.3</v>
      </c>
      <c r="Q21" s="88">
        <f t="shared" si="4"/>
        <v>57.10833333333333</v>
      </c>
    </row>
    <row r="22" spans="1:17" ht="22.5" customHeight="1">
      <c r="A22" s="89">
        <f t="shared" si="5"/>
        <v>12</v>
      </c>
      <c r="B22" s="68" t="s">
        <v>173</v>
      </c>
      <c r="C22" s="91" t="s">
        <v>23</v>
      </c>
      <c r="D22" s="93" t="s">
        <v>174</v>
      </c>
      <c r="E22" s="103" t="s">
        <v>173</v>
      </c>
      <c r="F22" s="86">
        <v>239.5</v>
      </c>
      <c r="G22" s="10">
        <f t="shared" si="0"/>
        <v>59.875</v>
      </c>
      <c r="H22" s="87">
        <v>12</v>
      </c>
      <c r="I22" s="86">
        <v>226.5</v>
      </c>
      <c r="J22" s="10">
        <f t="shared" si="1"/>
        <v>56.625</v>
      </c>
      <c r="K22" s="87">
        <v>12</v>
      </c>
      <c r="L22" s="42">
        <v>219</v>
      </c>
      <c r="M22" s="10">
        <f t="shared" si="2"/>
        <v>54.75</v>
      </c>
      <c r="N22" s="43">
        <v>11</v>
      </c>
      <c r="O22" s="43"/>
      <c r="P22" s="11">
        <f t="shared" si="3"/>
        <v>685</v>
      </c>
      <c r="Q22" s="88">
        <f t="shared" si="4"/>
        <v>57.08333333333334</v>
      </c>
    </row>
    <row r="23" spans="3:9" ht="13.5">
      <c r="C23" s="1"/>
      <c r="F23" s="4"/>
      <c r="G23" s="4"/>
      <c r="H23" s="4"/>
      <c r="I23" s="4"/>
    </row>
    <row r="24" spans="1:10" ht="15">
      <c r="A24" s="12"/>
      <c r="C24" s="1"/>
      <c r="F24" s="4"/>
      <c r="G24" s="4"/>
      <c r="H24" s="4"/>
      <c r="I24" s="4"/>
      <c r="J24" s="4"/>
    </row>
    <row r="25" spans="1:24" ht="19.5" customHeight="1">
      <c r="A25" s="66"/>
      <c r="B25" s="22" t="s">
        <v>156</v>
      </c>
      <c r="C25" s="1"/>
      <c r="D25" s="30"/>
      <c r="J25" s="22" t="s">
        <v>16</v>
      </c>
      <c r="S25" s="66"/>
      <c r="T25" s="66"/>
      <c r="U25" s="66"/>
      <c r="V25" s="66"/>
      <c r="W25" s="66"/>
      <c r="X25" s="66"/>
    </row>
    <row r="26" ht="12.75">
      <c r="C26" s="1"/>
    </row>
    <row r="27" ht="12.75">
      <c r="C27" s="1"/>
    </row>
    <row r="28" ht="21" customHeight="1">
      <c r="B28" s="21"/>
    </row>
  </sheetData>
  <sheetProtection/>
  <mergeCells count="10">
    <mergeCell ref="P8:P9"/>
    <mergeCell ref="Q8:Q9"/>
    <mergeCell ref="A1:N1"/>
    <mergeCell ref="D2:H2"/>
    <mergeCell ref="A8:A9"/>
    <mergeCell ref="B8:B9"/>
    <mergeCell ref="C8:C9"/>
    <mergeCell ref="D8:D9"/>
    <mergeCell ref="E8:E9"/>
    <mergeCell ref="F8:N8"/>
  </mergeCells>
  <printOptions/>
  <pageMargins left="0" right="0" top="0.5905511811023623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6.57421875" style="0" customWidth="1"/>
    <col min="2" max="2" width="20.28125" style="0" customWidth="1"/>
    <col min="3" max="3" width="8.421875" style="24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6" width="6.00390625" style="0" customWidth="1"/>
    <col min="17" max="17" width="9.421875" style="0" customWidth="1"/>
    <col min="18" max="18" width="10.140625" style="0" customWidth="1"/>
    <col min="19" max="19" width="9.421875" style="0" customWidth="1"/>
  </cols>
  <sheetData>
    <row r="1" spans="1:19" ht="20.2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51"/>
      <c r="P1" s="3"/>
      <c r="Q1" s="4"/>
      <c r="R1" s="4"/>
      <c r="S1" s="4"/>
    </row>
    <row r="2" spans="1:19" ht="17.25">
      <c r="A2" s="7" t="s">
        <v>121</v>
      </c>
      <c r="B2" s="5"/>
      <c r="C2" s="6"/>
      <c r="D2" s="155" t="s">
        <v>12</v>
      </c>
      <c r="E2" s="155"/>
      <c r="F2" s="155"/>
      <c r="G2" s="155"/>
      <c r="H2" s="155"/>
      <c r="I2" s="2"/>
      <c r="J2" s="2"/>
      <c r="K2" s="5"/>
      <c r="L2" s="5"/>
      <c r="M2" s="5"/>
      <c r="N2" s="5"/>
      <c r="O2" s="5"/>
      <c r="P2" s="5"/>
      <c r="Q2" s="4"/>
      <c r="R2" s="4"/>
      <c r="S2" s="7"/>
    </row>
    <row r="3" spans="1:19" ht="22.5" customHeight="1">
      <c r="A3" s="5"/>
      <c r="B3" s="5"/>
      <c r="C3" s="5"/>
      <c r="D3" s="5"/>
      <c r="E3" s="5"/>
      <c r="F3" s="5"/>
      <c r="G3" s="5"/>
      <c r="H3" s="5"/>
      <c r="I3" s="7"/>
      <c r="J3" s="7"/>
      <c r="K3" s="41"/>
      <c r="N3" s="22"/>
      <c r="Q3" s="5"/>
      <c r="S3" s="7"/>
    </row>
    <row r="4" spans="1:19" ht="22.5" customHeight="1">
      <c r="A4" s="5"/>
      <c r="B4" s="5"/>
      <c r="C4" s="30"/>
      <c r="D4" s="5"/>
      <c r="E4" s="5"/>
      <c r="F4" s="5"/>
      <c r="G4" s="5"/>
      <c r="H4" s="5"/>
      <c r="I4" s="7"/>
      <c r="J4" s="7"/>
      <c r="K4" s="41"/>
      <c r="Q4" s="5"/>
      <c r="S4" s="7"/>
    </row>
    <row r="5" spans="1:19" ht="21.75" customHeight="1">
      <c r="A5" s="5"/>
      <c r="B5" s="5"/>
      <c r="C5" s="28"/>
      <c r="D5" s="5"/>
      <c r="E5" s="1"/>
      <c r="F5" s="5"/>
      <c r="G5" s="5"/>
      <c r="H5" s="5"/>
      <c r="J5" s="7"/>
      <c r="K5" s="41"/>
      <c r="L5" s="7" t="s">
        <v>9</v>
      </c>
      <c r="M5" s="41" t="s">
        <v>5</v>
      </c>
      <c r="N5" s="22" t="s">
        <v>61</v>
      </c>
      <c r="O5" s="7"/>
      <c r="Q5" s="5"/>
      <c r="S5" s="7"/>
    </row>
    <row r="6" spans="1:19" ht="21.75" customHeight="1">
      <c r="A6" s="5"/>
      <c r="B6" s="5"/>
      <c r="C6" s="28"/>
      <c r="D6" s="5"/>
      <c r="E6" s="5"/>
      <c r="F6" s="5"/>
      <c r="G6" s="5"/>
      <c r="H6" s="5"/>
      <c r="J6" s="7"/>
      <c r="K6" s="41"/>
      <c r="L6" s="7" t="s">
        <v>9</v>
      </c>
      <c r="M6" s="41" t="s">
        <v>6</v>
      </c>
      <c r="N6" s="22" t="s">
        <v>59</v>
      </c>
      <c r="O6" s="7"/>
      <c r="P6" s="5"/>
      <c r="Q6" s="5"/>
      <c r="S6" s="7"/>
    </row>
    <row r="7" spans="1:19" ht="21.75" customHeight="1" thickBot="1">
      <c r="A7" s="5"/>
      <c r="B7" s="5"/>
      <c r="C7" s="28"/>
      <c r="D7" s="5"/>
      <c r="E7" s="5"/>
      <c r="F7" s="5"/>
      <c r="G7" s="5"/>
      <c r="H7" s="5"/>
      <c r="J7" s="7"/>
      <c r="K7" s="41"/>
      <c r="L7" s="7" t="s">
        <v>9</v>
      </c>
      <c r="M7" s="41" t="s">
        <v>3</v>
      </c>
      <c r="N7" s="22" t="s">
        <v>288</v>
      </c>
      <c r="O7" s="7"/>
      <c r="P7" s="5"/>
      <c r="Q7" s="5"/>
      <c r="S7" s="7"/>
    </row>
    <row r="8" spans="1:18" ht="22.5" customHeight="1" thickBot="1">
      <c r="A8" s="157" t="s">
        <v>10</v>
      </c>
      <c r="B8" s="159" t="s">
        <v>1</v>
      </c>
      <c r="C8" s="161" t="s">
        <v>4</v>
      </c>
      <c r="D8" s="163" t="s">
        <v>0</v>
      </c>
      <c r="E8" s="165" t="s">
        <v>2</v>
      </c>
      <c r="F8" s="169" t="s">
        <v>13</v>
      </c>
      <c r="G8" s="170"/>
      <c r="H8" s="170"/>
      <c r="I8" s="170"/>
      <c r="J8" s="170"/>
      <c r="K8" s="170"/>
      <c r="L8" s="170"/>
      <c r="M8" s="170"/>
      <c r="N8" s="171"/>
      <c r="O8" s="178" t="s">
        <v>117</v>
      </c>
      <c r="P8" s="178" t="s">
        <v>115</v>
      </c>
      <c r="Q8" s="165" t="s">
        <v>8</v>
      </c>
      <c r="R8" s="172" t="s">
        <v>7</v>
      </c>
    </row>
    <row r="9" spans="1:18" ht="22.5" customHeight="1" thickBot="1">
      <c r="A9" s="158"/>
      <c r="B9" s="160"/>
      <c r="C9" s="162"/>
      <c r="D9" s="164"/>
      <c r="E9" s="166"/>
      <c r="F9" s="8" t="s">
        <v>5</v>
      </c>
      <c r="G9" s="9" t="s">
        <v>7</v>
      </c>
      <c r="H9" s="13" t="s">
        <v>11</v>
      </c>
      <c r="I9" s="8" t="s">
        <v>6</v>
      </c>
      <c r="J9" s="9" t="s">
        <v>7</v>
      </c>
      <c r="K9" s="13" t="s">
        <v>11</v>
      </c>
      <c r="L9" s="9" t="s">
        <v>3</v>
      </c>
      <c r="M9" s="9" t="s">
        <v>7</v>
      </c>
      <c r="N9" s="13" t="s">
        <v>11</v>
      </c>
      <c r="O9" s="179"/>
      <c r="P9" s="179"/>
      <c r="Q9" s="166"/>
      <c r="R9" s="173"/>
    </row>
    <row r="10" spans="1:18" ht="22.5" customHeight="1">
      <c r="A10" s="21" t="s">
        <v>39</v>
      </c>
      <c r="B10" s="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9.5" customHeight="1">
      <c r="A11" s="89">
        <f>SUM(A10,1)</f>
        <v>1</v>
      </c>
      <c r="B11" s="118" t="s">
        <v>244</v>
      </c>
      <c r="C11" s="91" t="s">
        <v>25</v>
      </c>
      <c r="D11" s="118" t="s">
        <v>245</v>
      </c>
      <c r="E11" s="119" t="s">
        <v>246</v>
      </c>
      <c r="F11" s="86">
        <v>217.5</v>
      </c>
      <c r="G11" s="10">
        <f aca="true" t="shared" si="0" ref="G11:G25">PRODUCT(F11*100/300)</f>
        <v>72.5</v>
      </c>
      <c r="H11" s="87">
        <v>1</v>
      </c>
      <c r="I11" s="86">
        <v>201.5</v>
      </c>
      <c r="J11" s="10">
        <f aca="true" t="shared" si="1" ref="J11:J25">PRODUCT(I11*100/300)</f>
        <v>67.16666666666667</v>
      </c>
      <c r="K11" s="87">
        <v>3</v>
      </c>
      <c r="L11" s="42">
        <v>208</v>
      </c>
      <c r="M11" s="10">
        <f aca="true" t="shared" si="2" ref="M11:M25">PRODUCT(L11*100/300)</f>
        <v>69.33333333333333</v>
      </c>
      <c r="N11" s="43">
        <v>2</v>
      </c>
      <c r="O11" s="43"/>
      <c r="P11" s="43"/>
      <c r="Q11" s="11">
        <f aca="true" t="shared" si="3" ref="Q11:Q25">SUM(F11+I11+L11)</f>
        <v>627</v>
      </c>
      <c r="R11" s="88">
        <f aca="true" t="shared" si="4" ref="R11:R25">PRODUCT(Q11/3*100/300)</f>
        <v>69.66666666666667</v>
      </c>
    </row>
    <row r="12" spans="1:18" ht="19.5" customHeight="1">
      <c r="A12" s="89">
        <v>2</v>
      </c>
      <c r="B12" s="90" t="s">
        <v>93</v>
      </c>
      <c r="C12" s="91" t="s">
        <v>25</v>
      </c>
      <c r="D12" s="90" t="s">
        <v>242</v>
      </c>
      <c r="E12" s="92" t="s">
        <v>243</v>
      </c>
      <c r="F12" s="86">
        <v>211</v>
      </c>
      <c r="G12" s="10">
        <f t="shared" si="0"/>
        <v>70.33333333333333</v>
      </c>
      <c r="H12" s="87">
        <v>3</v>
      </c>
      <c r="I12" s="86">
        <v>204</v>
      </c>
      <c r="J12" s="10">
        <f t="shared" si="1"/>
        <v>68</v>
      </c>
      <c r="K12" s="87">
        <v>1</v>
      </c>
      <c r="L12" s="42">
        <v>210</v>
      </c>
      <c r="M12" s="10">
        <f t="shared" si="2"/>
        <v>70</v>
      </c>
      <c r="N12" s="43">
        <v>1</v>
      </c>
      <c r="O12" s="43"/>
      <c r="P12" s="43"/>
      <c r="Q12" s="11">
        <f t="shared" si="3"/>
        <v>625</v>
      </c>
      <c r="R12" s="88">
        <f t="shared" si="4"/>
        <v>69.44444444444446</v>
      </c>
    </row>
    <row r="13" spans="1:18" ht="19.5" customHeight="1">
      <c r="A13" s="89">
        <f>SUM(A12,1)</f>
        <v>3</v>
      </c>
      <c r="B13" s="90" t="s">
        <v>95</v>
      </c>
      <c r="C13" s="91" t="s">
        <v>25</v>
      </c>
      <c r="D13" s="90" t="s">
        <v>96</v>
      </c>
      <c r="E13" s="92" t="s">
        <v>97</v>
      </c>
      <c r="F13" s="86">
        <v>214</v>
      </c>
      <c r="G13" s="10">
        <f t="shared" si="0"/>
        <v>71.33333333333333</v>
      </c>
      <c r="H13" s="87">
        <v>2</v>
      </c>
      <c r="I13" s="86">
        <v>203.5</v>
      </c>
      <c r="J13" s="10">
        <f t="shared" si="1"/>
        <v>67.83333333333333</v>
      </c>
      <c r="K13" s="87">
        <v>2</v>
      </c>
      <c r="L13" s="42">
        <v>200</v>
      </c>
      <c r="M13" s="10">
        <f t="shared" si="2"/>
        <v>66.66666666666667</v>
      </c>
      <c r="N13" s="43">
        <v>6</v>
      </c>
      <c r="O13" s="43"/>
      <c r="P13" s="43"/>
      <c r="Q13" s="11">
        <f t="shared" si="3"/>
        <v>617.5</v>
      </c>
      <c r="R13" s="88">
        <f t="shared" si="4"/>
        <v>68.61111111111111</v>
      </c>
    </row>
    <row r="14" spans="1:18" ht="19.5" customHeight="1">
      <c r="A14" s="89">
        <f aca="true" t="shared" si="5" ref="A14:A25">SUM(A13,1)</f>
        <v>4</v>
      </c>
      <c r="B14" s="90" t="s">
        <v>53</v>
      </c>
      <c r="C14" s="91" t="s">
        <v>25</v>
      </c>
      <c r="D14" s="90" t="s">
        <v>230</v>
      </c>
      <c r="E14" s="92" t="s">
        <v>231</v>
      </c>
      <c r="F14" s="86">
        <v>210.5</v>
      </c>
      <c r="G14" s="10">
        <f t="shared" si="0"/>
        <v>70.16666666666667</v>
      </c>
      <c r="H14" s="87">
        <v>4</v>
      </c>
      <c r="I14" s="86">
        <v>200.5</v>
      </c>
      <c r="J14" s="10">
        <f t="shared" si="1"/>
        <v>66.83333333333333</v>
      </c>
      <c r="K14" s="87">
        <v>4</v>
      </c>
      <c r="L14" s="42">
        <v>205</v>
      </c>
      <c r="M14" s="10">
        <f t="shared" si="2"/>
        <v>68.33333333333333</v>
      </c>
      <c r="N14" s="43">
        <v>3</v>
      </c>
      <c r="O14" s="43"/>
      <c r="P14" s="43"/>
      <c r="Q14" s="11">
        <f t="shared" si="3"/>
        <v>616</v>
      </c>
      <c r="R14" s="88">
        <f t="shared" si="4"/>
        <v>68.44444444444446</v>
      </c>
    </row>
    <row r="15" spans="1:18" ht="19.5" customHeight="1">
      <c r="A15" s="89">
        <f t="shared" si="5"/>
        <v>5</v>
      </c>
      <c r="B15" s="90" t="s">
        <v>223</v>
      </c>
      <c r="C15" s="91" t="s">
        <v>25</v>
      </c>
      <c r="D15" s="90" t="s">
        <v>224</v>
      </c>
      <c r="E15" s="92" t="s">
        <v>279</v>
      </c>
      <c r="F15" s="86">
        <v>200.5</v>
      </c>
      <c r="G15" s="10">
        <f t="shared" si="0"/>
        <v>66.83333333333333</v>
      </c>
      <c r="H15" s="87">
        <v>5</v>
      </c>
      <c r="I15" s="86">
        <v>197</v>
      </c>
      <c r="J15" s="10">
        <f t="shared" si="1"/>
        <v>65.66666666666667</v>
      </c>
      <c r="K15" s="87">
        <v>8</v>
      </c>
      <c r="L15" s="42">
        <v>201.5</v>
      </c>
      <c r="M15" s="10">
        <f t="shared" si="2"/>
        <v>67.16666666666667</v>
      </c>
      <c r="N15" s="43">
        <v>4</v>
      </c>
      <c r="O15" s="43"/>
      <c r="P15" s="43"/>
      <c r="Q15" s="11">
        <f t="shared" si="3"/>
        <v>599</v>
      </c>
      <c r="R15" s="88">
        <f t="shared" si="4"/>
        <v>66.55555555555554</v>
      </c>
    </row>
    <row r="16" spans="1:18" ht="19.5" customHeight="1">
      <c r="A16" s="89">
        <f t="shared" si="5"/>
        <v>6</v>
      </c>
      <c r="B16" s="90" t="s">
        <v>239</v>
      </c>
      <c r="C16" s="91" t="s">
        <v>25</v>
      </c>
      <c r="D16" s="90" t="s">
        <v>240</v>
      </c>
      <c r="E16" s="92" t="s">
        <v>241</v>
      </c>
      <c r="F16" s="86">
        <v>196.5</v>
      </c>
      <c r="G16" s="10">
        <f t="shared" si="0"/>
        <v>65.5</v>
      </c>
      <c r="H16" s="87">
        <v>8</v>
      </c>
      <c r="I16" s="86">
        <v>200</v>
      </c>
      <c r="J16" s="10">
        <f t="shared" si="1"/>
        <v>66.66666666666667</v>
      </c>
      <c r="K16" s="87">
        <v>5</v>
      </c>
      <c r="L16" s="42">
        <v>201.5</v>
      </c>
      <c r="M16" s="10">
        <f t="shared" si="2"/>
        <v>67.16666666666667</v>
      </c>
      <c r="N16" s="43">
        <v>4</v>
      </c>
      <c r="O16" s="43"/>
      <c r="P16" s="43"/>
      <c r="Q16" s="11">
        <f t="shared" si="3"/>
        <v>598</v>
      </c>
      <c r="R16" s="88">
        <f t="shared" si="4"/>
        <v>66.44444444444446</v>
      </c>
    </row>
    <row r="17" spans="1:18" ht="19.5" customHeight="1">
      <c r="A17" s="89">
        <f t="shared" si="5"/>
        <v>7</v>
      </c>
      <c r="B17" s="95" t="s">
        <v>278</v>
      </c>
      <c r="C17" s="91" t="s">
        <v>25</v>
      </c>
      <c r="D17" s="95" t="s">
        <v>118</v>
      </c>
      <c r="E17" s="96" t="s">
        <v>232</v>
      </c>
      <c r="F17" s="86">
        <v>197</v>
      </c>
      <c r="G17" s="10">
        <f t="shared" si="0"/>
        <v>65.66666666666667</v>
      </c>
      <c r="H17" s="87">
        <v>7</v>
      </c>
      <c r="I17" s="86">
        <v>199.5</v>
      </c>
      <c r="J17" s="10">
        <f t="shared" si="1"/>
        <v>66.5</v>
      </c>
      <c r="K17" s="87">
        <v>7</v>
      </c>
      <c r="L17" s="42">
        <v>198.5</v>
      </c>
      <c r="M17" s="10">
        <f t="shared" si="2"/>
        <v>66.16666666666667</v>
      </c>
      <c r="N17" s="43">
        <v>7</v>
      </c>
      <c r="O17" s="43"/>
      <c r="P17" s="43"/>
      <c r="Q17" s="11">
        <f t="shared" si="3"/>
        <v>595</v>
      </c>
      <c r="R17" s="88">
        <f t="shared" si="4"/>
        <v>66.11111111111111</v>
      </c>
    </row>
    <row r="18" spans="1:20" ht="19.5" customHeight="1">
      <c r="A18" s="89">
        <f t="shared" si="5"/>
        <v>8</v>
      </c>
      <c r="B18" s="90" t="s">
        <v>56</v>
      </c>
      <c r="C18" s="91" t="s">
        <v>25</v>
      </c>
      <c r="D18" s="90" t="s">
        <v>37</v>
      </c>
      <c r="E18" s="92" t="s">
        <v>38</v>
      </c>
      <c r="F18" s="86">
        <v>198</v>
      </c>
      <c r="G18" s="10">
        <f t="shared" si="0"/>
        <v>66</v>
      </c>
      <c r="H18" s="87">
        <v>6</v>
      </c>
      <c r="I18" s="86">
        <v>200</v>
      </c>
      <c r="J18" s="10">
        <f t="shared" si="1"/>
        <v>66.66666666666667</v>
      </c>
      <c r="K18" s="87">
        <v>5</v>
      </c>
      <c r="L18" s="42">
        <v>192</v>
      </c>
      <c r="M18" s="10">
        <f t="shared" si="2"/>
        <v>64</v>
      </c>
      <c r="N18" s="43">
        <v>12</v>
      </c>
      <c r="O18" s="43"/>
      <c r="P18" s="43"/>
      <c r="Q18" s="11">
        <f t="shared" si="3"/>
        <v>590</v>
      </c>
      <c r="R18" s="88">
        <f t="shared" si="4"/>
        <v>65.55555555555554</v>
      </c>
      <c r="S18" s="1"/>
      <c r="T18" s="1"/>
    </row>
    <row r="19" spans="1:18" ht="19.5" customHeight="1">
      <c r="A19" s="89">
        <f t="shared" si="5"/>
        <v>9</v>
      </c>
      <c r="B19" s="117" t="s">
        <v>116</v>
      </c>
      <c r="C19" s="91" t="s">
        <v>25</v>
      </c>
      <c r="D19" s="95" t="s">
        <v>107</v>
      </c>
      <c r="E19" s="96" t="s">
        <v>285</v>
      </c>
      <c r="F19" s="86">
        <v>194</v>
      </c>
      <c r="G19" s="10">
        <f t="shared" si="0"/>
        <v>64.66666666666667</v>
      </c>
      <c r="H19" s="87">
        <v>10</v>
      </c>
      <c r="I19" s="86">
        <v>194.5</v>
      </c>
      <c r="J19" s="10">
        <f t="shared" si="1"/>
        <v>64.83333333333333</v>
      </c>
      <c r="K19" s="87">
        <v>9</v>
      </c>
      <c r="L19" s="42">
        <v>194.5</v>
      </c>
      <c r="M19" s="10">
        <f t="shared" si="2"/>
        <v>64.83333333333333</v>
      </c>
      <c r="N19" s="43">
        <v>10</v>
      </c>
      <c r="O19" s="43"/>
      <c r="P19" s="43">
        <v>1</v>
      </c>
      <c r="Q19" s="11">
        <f t="shared" si="3"/>
        <v>583</v>
      </c>
      <c r="R19" s="88">
        <f t="shared" si="4"/>
        <v>64.77777777777779</v>
      </c>
    </row>
    <row r="20" spans="1:18" ht="19.5" customHeight="1">
      <c r="A20" s="89">
        <f t="shared" si="5"/>
        <v>10</v>
      </c>
      <c r="B20" s="93" t="s">
        <v>236</v>
      </c>
      <c r="C20" s="102" t="s">
        <v>25</v>
      </c>
      <c r="D20" s="93" t="s">
        <v>237</v>
      </c>
      <c r="E20" s="92" t="s">
        <v>238</v>
      </c>
      <c r="F20" s="86">
        <v>193.5</v>
      </c>
      <c r="G20" s="10">
        <f t="shared" si="0"/>
        <v>64.5</v>
      </c>
      <c r="H20" s="87">
        <v>11</v>
      </c>
      <c r="I20" s="86">
        <v>193.5</v>
      </c>
      <c r="J20" s="10">
        <f t="shared" si="1"/>
        <v>64.5</v>
      </c>
      <c r="K20" s="87">
        <v>10</v>
      </c>
      <c r="L20" s="42">
        <v>191.5</v>
      </c>
      <c r="M20" s="10">
        <f t="shared" si="2"/>
        <v>63.833333333333336</v>
      </c>
      <c r="N20" s="43">
        <v>13</v>
      </c>
      <c r="O20" s="43"/>
      <c r="P20" s="43"/>
      <c r="Q20" s="11">
        <f t="shared" si="3"/>
        <v>578.5</v>
      </c>
      <c r="R20" s="88">
        <f t="shared" si="4"/>
        <v>64.27777777777779</v>
      </c>
    </row>
    <row r="21" spans="1:18" ht="19.5" customHeight="1">
      <c r="A21" s="89">
        <f t="shared" si="5"/>
        <v>11</v>
      </c>
      <c r="B21" s="111" t="s">
        <v>234</v>
      </c>
      <c r="C21" s="91" t="s">
        <v>25</v>
      </c>
      <c r="D21" s="90" t="s">
        <v>119</v>
      </c>
      <c r="E21" s="92" t="s">
        <v>235</v>
      </c>
      <c r="F21" s="86">
        <v>195.5</v>
      </c>
      <c r="G21" s="10">
        <f t="shared" si="0"/>
        <v>65.16666666666667</v>
      </c>
      <c r="H21" s="87">
        <v>9</v>
      </c>
      <c r="I21" s="86">
        <v>193.5</v>
      </c>
      <c r="J21" s="10">
        <f t="shared" si="1"/>
        <v>64.5</v>
      </c>
      <c r="K21" s="87">
        <v>10</v>
      </c>
      <c r="L21" s="42">
        <v>188</v>
      </c>
      <c r="M21" s="10">
        <f t="shared" si="2"/>
        <v>62.666666666666664</v>
      </c>
      <c r="N21" s="43">
        <v>14</v>
      </c>
      <c r="O21" s="43"/>
      <c r="P21" s="43"/>
      <c r="Q21" s="11">
        <f t="shared" si="3"/>
        <v>577</v>
      </c>
      <c r="R21" s="88">
        <f t="shared" si="4"/>
        <v>64.11111111111111</v>
      </c>
    </row>
    <row r="22" spans="1:18" ht="19.5" customHeight="1">
      <c r="A22" s="89">
        <f t="shared" si="5"/>
        <v>12</v>
      </c>
      <c r="B22" s="93" t="s">
        <v>225</v>
      </c>
      <c r="C22" s="102" t="s">
        <v>25</v>
      </c>
      <c r="D22" s="93" t="s">
        <v>226</v>
      </c>
      <c r="E22" s="92" t="s">
        <v>196</v>
      </c>
      <c r="F22" s="86">
        <v>185.5</v>
      </c>
      <c r="G22" s="10">
        <f t="shared" si="0"/>
        <v>61.833333333333336</v>
      </c>
      <c r="H22" s="87">
        <v>13</v>
      </c>
      <c r="I22" s="86">
        <v>193</v>
      </c>
      <c r="J22" s="10">
        <f t="shared" si="1"/>
        <v>64.33333333333333</v>
      </c>
      <c r="K22" s="87">
        <v>12</v>
      </c>
      <c r="L22" s="42">
        <v>197.5</v>
      </c>
      <c r="M22" s="10">
        <f t="shared" si="2"/>
        <v>65.83333333333333</v>
      </c>
      <c r="N22" s="43">
        <v>8</v>
      </c>
      <c r="O22" s="43"/>
      <c r="P22" s="43"/>
      <c r="Q22" s="11">
        <f t="shared" si="3"/>
        <v>576</v>
      </c>
      <c r="R22" s="88">
        <f t="shared" si="4"/>
        <v>64</v>
      </c>
    </row>
    <row r="23" spans="1:18" ht="19.5" customHeight="1">
      <c r="A23" s="89">
        <f t="shared" si="5"/>
        <v>13</v>
      </c>
      <c r="B23" s="93" t="s">
        <v>194</v>
      </c>
      <c r="C23" s="102" t="s">
        <v>25</v>
      </c>
      <c r="D23" s="93" t="s">
        <v>233</v>
      </c>
      <c r="E23" s="92" t="s">
        <v>280</v>
      </c>
      <c r="F23" s="86">
        <v>186</v>
      </c>
      <c r="G23" s="10">
        <f t="shared" si="0"/>
        <v>62</v>
      </c>
      <c r="H23" s="87">
        <v>12</v>
      </c>
      <c r="I23" s="86">
        <v>187.5</v>
      </c>
      <c r="J23" s="10">
        <f t="shared" si="1"/>
        <v>62.5</v>
      </c>
      <c r="K23" s="87">
        <v>13</v>
      </c>
      <c r="L23" s="42">
        <v>195</v>
      </c>
      <c r="M23" s="10">
        <f t="shared" si="2"/>
        <v>65</v>
      </c>
      <c r="N23" s="43">
        <v>9</v>
      </c>
      <c r="O23" s="43"/>
      <c r="P23" s="43"/>
      <c r="Q23" s="11">
        <f t="shared" si="3"/>
        <v>568.5</v>
      </c>
      <c r="R23" s="88">
        <f t="shared" si="4"/>
        <v>63.166666666666664</v>
      </c>
    </row>
    <row r="24" spans="1:18" ht="19.5" customHeight="1">
      <c r="A24" s="89">
        <f t="shared" si="5"/>
        <v>14</v>
      </c>
      <c r="B24" s="93" t="s">
        <v>220</v>
      </c>
      <c r="C24" s="102" t="s">
        <v>25</v>
      </c>
      <c r="D24" s="93" t="s">
        <v>221</v>
      </c>
      <c r="E24" s="92" t="s">
        <v>222</v>
      </c>
      <c r="F24" s="86">
        <v>176</v>
      </c>
      <c r="G24" s="10">
        <f t="shared" si="0"/>
        <v>58.666666666666664</v>
      </c>
      <c r="H24" s="87">
        <v>15</v>
      </c>
      <c r="I24" s="86">
        <v>179</v>
      </c>
      <c r="J24" s="10">
        <f t="shared" si="1"/>
        <v>59.666666666666664</v>
      </c>
      <c r="K24" s="87">
        <v>14</v>
      </c>
      <c r="L24" s="42">
        <v>192.5</v>
      </c>
      <c r="M24" s="10">
        <f t="shared" si="2"/>
        <v>64.16666666666667</v>
      </c>
      <c r="N24" s="43">
        <v>11</v>
      </c>
      <c r="O24" s="43"/>
      <c r="P24" s="43"/>
      <c r="Q24" s="11">
        <f t="shared" si="3"/>
        <v>547.5</v>
      </c>
      <c r="R24" s="88">
        <f t="shared" si="4"/>
        <v>60.833333333333336</v>
      </c>
    </row>
    <row r="25" spans="1:18" ht="19.5" customHeight="1">
      <c r="A25" s="89">
        <f t="shared" si="5"/>
        <v>15</v>
      </c>
      <c r="B25" s="95" t="s">
        <v>227</v>
      </c>
      <c r="C25" s="91" t="s">
        <v>25</v>
      </c>
      <c r="D25" s="95" t="s">
        <v>228</v>
      </c>
      <c r="E25" s="96" t="s">
        <v>229</v>
      </c>
      <c r="F25" s="86">
        <v>182</v>
      </c>
      <c r="G25" s="10">
        <f t="shared" si="0"/>
        <v>60.666666666666664</v>
      </c>
      <c r="H25" s="87">
        <v>14</v>
      </c>
      <c r="I25" s="86">
        <v>172.5</v>
      </c>
      <c r="J25" s="10">
        <f t="shared" si="1"/>
        <v>57.5</v>
      </c>
      <c r="K25" s="87">
        <v>15</v>
      </c>
      <c r="L25" s="42">
        <v>184</v>
      </c>
      <c r="M25" s="10">
        <f t="shared" si="2"/>
        <v>61.333333333333336</v>
      </c>
      <c r="N25" s="43">
        <v>15</v>
      </c>
      <c r="O25" s="43"/>
      <c r="P25" s="43"/>
      <c r="Q25" s="11">
        <f t="shared" si="3"/>
        <v>538.5</v>
      </c>
      <c r="R25" s="88">
        <f t="shared" si="4"/>
        <v>59.833333333333336</v>
      </c>
    </row>
    <row r="26" spans="1:18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2.5" customHeight="1">
      <c r="A27" s="66"/>
      <c r="B27" s="22" t="s">
        <v>156</v>
      </c>
      <c r="C27" s="1"/>
      <c r="D27" s="30"/>
      <c r="E27" s="1"/>
      <c r="F27" s="1"/>
      <c r="G27" s="1"/>
      <c r="H27" s="1"/>
      <c r="I27" s="1"/>
      <c r="J27" s="22" t="s">
        <v>16</v>
      </c>
      <c r="K27" s="1"/>
      <c r="L27" s="1"/>
      <c r="M27" s="1"/>
      <c r="N27" s="1"/>
      <c r="O27" s="1"/>
      <c r="P27" s="1"/>
      <c r="Q27" s="1"/>
      <c r="R27" s="1"/>
    </row>
    <row r="28" spans="1:18" ht="22.5" customHeight="1">
      <c r="A28" s="1"/>
      <c r="F28" s="1"/>
      <c r="G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5" ht="22.5" customHeight="1">
      <c r="A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ht="22.5" customHeight="1"/>
    <row r="33" spans="6:7" ht="13.5">
      <c r="F33" s="4"/>
      <c r="G33" s="4"/>
    </row>
    <row r="34" spans="6:7" ht="13.5">
      <c r="F34" s="4"/>
      <c r="G34" s="4"/>
    </row>
    <row r="35" spans="6:7" ht="13.5">
      <c r="F35" s="4"/>
      <c r="G35" s="4"/>
    </row>
    <row r="36" spans="6:7" ht="13.5">
      <c r="F36" s="4"/>
      <c r="G36" s="4"/>
    </row>
    <row r="37" spans="6:7" ht="13.5">
      <c r="F37" s="4"/>
      <c r="G37" s="4"/>
    </row>
    <row r="38" spans="6:7" ht="13.5">
      <c r="F38" s="4"/>
      <c r="G38" s="4"/>
    </row>
    <row r="39" spans="6:7" ht="13.5">
      <c r="F39" s="4"/>
      <c r="G39" s="4"/>
    </row>
    <row r="40" spans="6:7" ht="13.5">
      <c r="F40" s="4"/>
      <c r="G40" s="4"/>
    </row>
    <row r="41" spans="6:7" ht="13.5">
      <c r="F41" s="4"/>
      <c r="G41" s="4"/>
    </row>
    <row r="42" spans="6:7" ht="13.5">
      <c r="F42" s="4"/>
      <c r="G42" s="4"/>
    </row>
    <row r="43" spans="6:7" ht="13.5">
      <c r="F43" s="4"/>
      <c r="G43" s="4"/>
    </row>
    <row r="44" spans="7:10" ht="13.5">
      <c r="G44" s="4"/>
      <c r="H44" s="4"/>
      <c r="I44" s="4"/>
      <c r="J44" s="4"/>
    </row>
    <row r="45" spans="7:10" ht="13.5">
      <c r="G45" s="4"/>
      <c r="H45" s="4"/>
      <c r="I45" s="4"/>
      <c r="J45" s="4"/>
    </row>
    <row r="46" spans="7:10" ht="13.5">
      <c r="G46" s="4"/>
      <c r="H46" s="4"/>
      <c r="I46" s="4"/>
      <c r="J46" s="4"/>
    </row>
  </sheetData>
  <sheetProtection/>
  <mergeCells count="12">
    <mergeCell ref="E8:E9"/>
    <mergeCell ref="F8:N8"/>
    <mergeCell ref="P8:P9"/>
    <mergeCell ref="Q8:Q9"/>
    <mergeCell ref="R8:R9"/>
    <mergeCell ref="A1:N1"/>
    <mergeCell ref="D2:H2"/>
    <mergeCell ref="A8:A9"/>
    <mergeCell ref="B8:B9"/>
    <mergeCell ref="C8:C9"/>
    <mergeCell ref="D8:D9"/>
    <mergeCell ref="O8:O9"/>
  </mergeCells>
  <printOptions/>
  <pageMargins left="0" right="0" top="0.5905511811023623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Eva-Maria</cp:lastModifiedBy>
  <cp:lastPrinted>2017-06-11T14:40:16Z</cp:lastPrinted>
  <dcterms:created xsi:type="dcterms:W3CDTF">2005-04-10T18:26:35Z</dcterms:created>
  <dcterms:modified xsi:type="dcterms:W3CDTF">2017-06-12T14:49:11Z</dcterms:modified>
  <cp:category/>
  <cp:version/>
  <cp:contentType/>
  <cp:contentStatus/>
</cp:coreProperties>
</file>